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Searches\Desktop\"/>
    </mc:Choice>
  </mc:AlternateContent>
  <xr:revisionPtr revIDLastSave="0" documentId="8_{ABB87A05-EA58-4C59-9B91-97BCFF71A8F9}" xr6:coauthVersionLast="45" xr6:coauthVersionMax="45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Приклад1_ЕПС" sheetId="4" r:id="rId1"/>
    <sheet name="Приклад1_БВ__31_10" sheetId="6" r:id="rId2"/>
    <sheet name="Приклад2_FV" sheetId="7" r:id="rId3"/>
    <sheet name="Приклад2_БВ_31_10" sheetId="8" r:id="rId4"/>
    <sheet name="Sheet5" sheetId="9" r:id="rId5"/>
    <sheet name="Sheet1" sheetId="5" state="hidden" r:id="rId6"/>
  </sheets>
  <externalReferences>
    <externalReference r:id="rId7"/>
  </externalReferences>
  <definedNames>
    <definedName name="Таблица_Значения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8" l="1"/>
  <c r="C23" i="8"/>
  <c r="A22" i="8"/>
  <c r="A21" i="8"/>
  <c r="A20" i="8"/>
  <c r="A19" i="8"/>
  <c r="A18" i="8"/>
  <c r="A17" i="8"/>
  <c r="A16" i="8"/>
  <c r="A15" i="8"/>
  <c r="E13" i="8"/>
  <c r="B8" i="8"/>
  <c r="A12" i="7"/>
  <c r="A13" i="7"/>
  <c r="A14" i="7"/>
  <c r="A15" i="7"/>
  <c r="A16" i="7"/>
  <c r="A17" i="7"/>
  <c r="A18" i="7"/>
  <c r="A19" i="7"/>
  <c r="B13" i="8" l="1"/>
  <c r="D20" i="7" l="1"/>
  <c r="C20" i="7"/>
  <c r="B8" i="6"/>
  <c r="A21" i="6"/>
  <c r="A22" i="6"/>
  <c r="A15" i="6"/>
  <c r="A16" i="6"/>
  <c r="A17" i="6"/>
  <c r="A18" i="6"/>
  <c r="A19" i="6"/>
  <c r="A20" i="6"/>
  <c r="D23" i="6"/>
  <c r="E13" i="6"/>
  <c r="B13" i="6" s="1"/>
  <c r="C23" i="6"/>
  <c r="B3" i="6"/>
  <c r="E16" i="4" l="1"/>
  <c r="E10" i="4"/>
  <c r="E11" i="4"/>
  <c r="E12" i="4"/>
  <c r="E13" i="4"/>
  <c r="E14" i="4"/>
  <c r="E15" i="4"/>
  <c r="D17" i="4"/>
  <c r="C75" i="5"/>
  <c r="D74" i="5"/>
  <c r="C73" i="5"/>
  <c r="D72" i="5"/>
  <c r="C71" i="5"/>
  <c r="D70" i="5"/>
  <c r="C69" i="5"/>
  <c r="D68" i="5"/>
  <c r="C67" i="5"/>
  <c r="D66" i="5"/>
  <c r="C65" i="5"/>
  <c r="D64" i="5"/>
  <c r="C63" i="5"/>
  <c r="D62" i="5"/>
  <c r="C61" i="5"/>
  <c r="D60" i="5"/>
  <c r="C59" i="5"/>
  <c r="D58" i="5"/>
  <c r="C57" i="5"/>
  <c r="D56" i="5"/>
  <c r="C55" i="5"/>
  <c r="D54" i="5"/>
  <c r="C53" i="5"/>
  <c r="D52" i="5"/>
  <c r="C51" i="5"/>
  <c r="D50" i="5"/>
  <c r="C49" i="5"/>
  <c r="D48" i="5"/>
  <c r="C47" i="5"/>
  <c r="D46" i="5"/>
  <c r="C45" i="5"/>
  <c r="D44" i="5"/>
  <c r="C43" i="5"/>
  <c r="D42" i="5"/>
  <c r="C41" i="5"/>
  <c r="D40" i="5"/>
  <c r="C39" i="5"/>
  <c r="D38" i="5"/>
  <c r="C37" i="5"/>
  <c r="D36" i="5"/>
  <c r="C35" i="5"/>
  <c r="D34" i="5"/>
  <c r="C33" i="5"/>
  <c r="D32" i="5"/>
  <c r="C31" i="5"/>
  <c r="D30" i="5"/>
  <c r="C29" i="5"/>
  <c r="D28" i="5"/>
  <c r="C27" i="5"/>
  <c r="L26" i="5"/>
  <c r="I26" i="5" s="1"/>
  <c r="H26" i="5"/>
  <c r="H27" i="5" s="1"/>
  <c r="D26" i="5"/>
  <c r="L8" i="5"/>
  <c r="E26" i="5" s="1"/>
  <c r="L7" i="5"/>
  <c r="C7" i="4"/>
  <c r="G7" i="4" s="1"/>
  <c r="G8" i="4" s="1"/>
  <c r="A8" i="4"/>
  <c r="E9" i="4" s="1"/>
  <c r="A7" i="4"/>
  <c r="A10" i="7" s="1"/>
  <c r="E12" i="7" l="1"/>
  <c r="E15" i="8"/>
  <c r="B15" i="8" s="1"/>
  <c r="E15" i="6"/>
  <c r="B15" i="6" s="1"/>
  <c r="E77" i="5"/>
  <c r="C26" i="5"/>
  <c r="E15" i="7"/>
  <c r="E18" i="8"/>
  <c r="B18" i="8" s="1"/>
  <c r="E18" i="6"/>
  <c r="B18" i="6" s="1"/>
  <c r="E21" i="8"/>
  <c r="B21" i="8" s="1"/>
  <c r="E18" i="7"/>
  <c r="E21" i="6"/>
  <c r="B21" i="6" s="1"/>
  <c r="E17" i="8"/>
  <c r="B17" i="8" s="1"/>
  <c r="E14" i="7"/>
  <c r="E17" i="6"/>
  <c r="B17" i="6" s="1"/>
  <c r="B15" i="4"/>
  <c r="B18" i="7" s="1"/>
  <c r="L6" i="5"/>
  <c r="L27" i="5"/>
  <c r="E20" i="8"/>
  <c r="B20" i="8" s="1"/>
  <c r="E17" i="7"/>
  <c r="E20" i="6"/>
  <c r="B20" i="6" s="1"/>
  <c r="E16" i="8"/>
  <c r="B16" i="8" s="1"/>
  <c r="E13" i="7"/>
  <c r="E16" i="6"/>
  <c r="B16" i="6" s="1"/>
  <c r="A11" i="7"/>
  <c r="A14" i="8"/>
  <c r="A14" i="6"/>
  <c r="E8" i="4"/>
  <c r="E19" i="8"/>
  <c r="B19" i="8" s="1"/>
  <c r="E16" i="7"/>
  <c r="E19" i="6"/>
  <c r="B19" i="6" s="1"/>
  <c r="E19" i="7"/>
  <c r="E22" i="8"/>
  <c r="B22" i="8" s="1"/>
  <c r="E22" i="6"/>
  <c r="B22" i="6" s="1"/>
  <c r="G9" i="4"/>
  <c r="G10" i="4" s="1"/>
  <c r="G11" i="4" s="1"/>
  <c r="G12" i="4" s="1"/>
  <c r="G13" i="4" s="1"/>
  <c r="G14" i="4" s="1"/>
  <c r="G15" i="4" s="1"/>
  <c r="G16" i="4" s="1"/>
  <c r="C17" i="4"/>
  <c r="B13" i="4"/>
  <c r="B16" i="7" s="1"/>
  <c r="B11" i="4"/>
  <c r="B14" i="7" s="1"/>
  <c r="B9" i="4"/>
  <c r="B12" i="7" s="1"/>
  <c r="B7" i="4"/>
  <c r="L28" i="5"/>
  <c r="H28" i="5"/>
  <c r="I27" i="5"/>
  <c r="D77" i="5"/>
  <c r="D79" i="5" s="1"/>
  <c r="D76" i="5"/>
  <c r="E11" i="7" l="1"/>
  <c r="E20" i="7" s="1"/>
  <c r="E14" i="8"/>
  <c r="E14" i="6"/>
  <c r="L29" i="5"/>
  <c r="H29" i="5"/>
  <c r="F28" i="5"/>
  <c r="I28" i="5" s="1"/>
  <c r="B14" i="6" l="1"/>
  <c r="B23" i="6" s="1"/>
  <c r="E23" i="6"/>
  <c r="B14" i="8"/>
  <c r="E23" i="8"/>
  <c r="H30" i="5"/>
  <c r="L30" i="5"/>
  <c r="C28" i="5"/>
  <c r="I29" i="5"/>
  <c r="B23" i="8" l="1"/>
  <c r="B4" i="8"/>
  <c r="B8" i="4"/>
  <c r="F30" i="5"/>
  <c r="I30" i="5" s="1"/>
  <c r="H31" i="5"/>
  <c r="L31" i="5"/>
  <c r="B11" i="7" l="1"/>
  <c r="B10" i="4"/>
  <c r="B13" i="7" s="1"/>
  <c r="I31" i="5"/>
  <c r="H32" i="5"/>
  <c r="L32" i="5"/>
  <c r="C30" i="5"/>
  <c r="B12" i="4" l="1"/>
  <c r="B15" i="7" s="1"/>
  <c r="F32" i="5"/>
  <c r="H33" i="5"/>
  <c r="L33" i="5"/>
  <c r="B14" i="4" l="1"/>
  <c r="B17" i="7" s="1"/>
  <c r="C32" i="5"/>
  <c r="L34" i="5"/>
  <c r="H34" i="5"/>
  <c r="I32" i="5"/>
  <c r="I33" i="5" s="1"/>
  <c r="B16" i="4" l="1"/>
  <c r="L35" i="5"/>
  <c r="H35" i="5"/>
  <c r="F34" i="5"/>
  <c r="B19" i="7" l="1"/>
  <c r="C2" i="4"/>
  <c r="D2" i="6" s="1"/>
  <c r="B4" i="6" s="1"/>
  <c r="B7" i="6" s="1"/>
  <c r="B9" i="6" s="1"/>
  <c r="C34" i="5"/>
  <c r="I34" i="5"/>
  <c r="I35" i="5" s="1"/>
  <c r="H36" i="5"/>
  <c r="L36" i="5"/>
  <c r="C3" i="7" l="1"/>
  <c r="B20" i="7"/>
  <c r="F36" i="5"/>
  <c r="I36" i="5" s="1"/>
  <c r="H37" i="5"/>
  <c r="L37" i="5"/>
  <c r="B3" i="8" l="1"/>
  <c r="B7" i="8" s="1"/>
  <c r="B9" i="8" s="1"/>
  <c r="C6" i="7"/>
  <c r="I37" i="5"/>
  <c r="L38" i="5"/>
  <c r="H38" i="5"/>
  <c r="C36" i="5"/>
  <c r="L39" i="5" l="1"/>
  <c r="H39" i="5"/>
  <c r="F38" i="5"/>
  <c r="C38" i="5" s="1"/>
  <c r="I38" i="5"/>
  <c r="L40" i="5" l="1"/>
  <c r="H40" i="5"/>
  <c r="I39" i="5"/>
  <c r="L41" i="5" l="1"/>
  <c r="H41" i="5"/>
  <c r="F40" i="5"/>
  <c r="C40" i="5" s="1"/>
  <c r="I40" i="5" l="1"/>
  <c r="H42" i="5"/>
  <c r="L42" i="5"/>
  <c r="I41" i="5"/>
  <c r="F42" i="5" l="1"/>
  <c r="C42" i="5" s="1"/>
  <c r="H43" i="5"/>
  <c r="L43" i="5"/>
  <c r="L44" i="5" l="1"/>
  <c r="H44" i="5"/>
  <c r="I42" i="5"/>
  <c r="I43" i="5" s="1"/>
  <c r="L45" i="5" l="1"/>
  <c r="H45" i="5"/>
  <c r="F44" i="5"/>
  <c r="C44" i="5" s="1"/>
  <c r="H46" i="5" l="1"/>
  <c r="L46" i="5"/>
  <c r="I44" i="5"/>
  <c r="I45" i="5" s="1"/>
  <c r="F46" i="5" l="1"/>
  <c r="C46" i="5" s="1"/>
  <c r="H47" i="5"/>
  <c r="L47" i="5"/>
  <c r="H48" i="5" l="1"/>
  <c r="L48" i="5"/>
  <c r="I46" i="5"/>
  <c r="I47" i="5" s="1"/>
  <c r="F48" i="5" l="1"/>
  <c r="C48" i="5" s="1"/>
  <c r="I48" i="5"/>
  <c r="H49" i="5"/>
  <c r="L49" i="5"/>
  <c r="I49" i="5" s="1"/>
  <c r="L50" i="5" l="1"/>
  <c r="H50" i="5"/>
  <c r="F50" i="5" l="1"/>
  <c r="C50" i="5" s="1"/>
  <c r="L51" i="5"/>
  <c r="H51" i="5"/>
  <c r="H52" i="5" l="1"/>
  <c r="L52" i="5"/>
  <c r="I50" i="5"/>
  <c r="I51" i="5" s="1"/>
  <c r="F52" i="5" l="1"/>
  <c r="C52" i="5" s="1"/>
  <c r="H53" i="5"/>
  <c r="L53" i="5"/>
  <c r="E17" i="4" l="1"/>
  <c r="L54" i="5"/>
  <c r="H54" i="5"/>
  <c r="I52" i="5"/>
  <c r="I53" i="5" s="1"/>
  <c r="B17" i="4" l="1"/>
  <c r="L55" i="5"/>
  <c r="H55" i="5"/>
  <c r="F54" i="5"/>
  <c r="C54" i="5" s="1"/>
  <c r="I54" i="5" l="1"/>
  <c r="L56" i="5"/>
  <c r="H56" i="5"/>
  <c r="I55" i="5"/>
  <c r="L57" i="5" l="1"/>
  <c r="H57" i="5"/>
  <c r="F56" i="5"/>
  <c r="C56" i="5" s="1"/>
  <c r="I56" i="5" l="1"/>
  <c r="I57" i="5" s="1"/>
  <c r="H58" i="5"/>
  <c r="L58" i="5"/>
  <c r="H59" i="5" l="1"/>
  <c r="L59" i="5"/>
  <c r="F58" i="5"/>
  <c r="C58" i="5" s="1"/>
  <c r="I58" i="5" l="1"/>
  <c r="I59" i="5"/>
  <c r="L60" i="5"/>
  <c r="H60" i="5"/>
  <c r="L61" i="5" l="1"/>
  <c r="H61" i="5"/>
  <c r="F60" i="5"/>
  <c r="C60" i="5" s="1"/>
  <c r="I60" i="5"/>
  <c r="H62" i="5" l="1"/>
  <c r="L62" i="5"/>
  <c r="I61" i="5"/>
  <c r="F62" i="5" l="1"/>
  <c r="C62" i="5" s="1"/>
  <c r="H63" i="5"/>
  <c r="L63" i="5"/>
  <c r="H64" i="5" l="1"/>
  <c r="L64" i="5"/>
  <c r="I62" i="5"/>
  <c r="I63" i="5" s="1"/>
  <c r="F64" i="5" l="1"/>
  <c r="C64" i="5" s="1"/>
  <c r="I64" i="5"/>
  <c r="H65" i="5"/>
  <c r="L65" i="5"/>
  <c r="I65" i="5" s="1"/>
  <c r="L66" i="5" l="1"/>
  <c r="H66" i="5"/>
  <c r="L67" i="5" l="1"/>
  <c r="H67" i="5"/>
  <c r="F66" i="5"/>
  <c r="C66" i="5" s="1"/>
  <c r="I66" i="5" l="1"/>
  <c r="I67" i="5" s="1"/>
  <c r="H68" i="5"/>
  <c r="L68" i="5"/>
  <c r="F68" i="5" l="1"/>
  <c r="C68" i="5" s="1"/>
  <c r="H69" i="5"/>
  <c r="L69" i="5"/>
  <c r="L70" i="5" l="1"/>
  <c r="H70" i="5"/>
  <c r="I68" i="5"/>
  <c r="I69" i="5" s="1"/>
  <c r="L71" i="5" l="1"/>
  <c r="H71" i="5"/>
  <c r="F70" i="5"/>
  <c r="C70" i="5" s="1"/>
  <c r="I70" i="5" l="1"/>
  <c r="L72" i="5"/>
  <c r="H72" i="5"/>
  <c r="I71" i="5"/>
  <c r="F72" i="5" l="1"/>
  <c r="C72" i="5" s="1"/>
  <c r="L73" i="5"/>
  <c r="H73" i="5"/>
  <c r="H74" i="5" l="1"/>
  <c r="L74" i="5"/>
  <c r="I72" i="5"/>
  <c r="I73" i="5" s="1"/>
  <c r="F74" i="5" l="1"/>
  <c r="C74" i="5" s="1"/>
  <c r="H75" i="5"/>
  <c r="L75" i="5"/>
  <c r="H76" i="5" l="1"/>
  <c r="H79" i="5" s="1"/>
  <c r="L76" i="5"/>
  <c r="L77" i="5"/>
  <c r="I74" i="5"/>
  <c r="I75" i="5" s="1"/>
  <c r="F76" i="5" s="1"/>
  <c r="L5" i="5" l="1"/>
  <c r="G28" i="5" s="1"/>
  <c r="C76" i="5"/>
  <c r="C77" i="5" s="1"/>
  <c r="F77" i="5"/>
  <c r="L79" i="5" s="1"/>
  <c r="I76" i="5"/>
  <c r="I79" i="5" s="1"/>
  <c r="C79" i="5" l="1"/>
  <c r="G51" i="5"/>
  <c r="G36" i="5"/>
  <c r="G76" i="5"/>
  <c r="G71" i="5"/>
  <c r="G56" i="5"/>
  <c r="G54" i="5"/>
  <c r="G52" i="5"/>
  <c r="K52" i="5" s="1"/>
  <c r="M52" i="5" s="1"/>
  <c r="G50" i="5"/>
  <c r="G69" i="5"/>
  <c r="G49" i="5"/>
  <c r="G75" i="5"/>
  <c r="G31" i="5"/>
  <c r="G63" i="5"/>
  <c r="G72" i="5"/>
  <c r="K72" i="5" s="1"/>
  <c r="M72" i="5" s="1"/>
  <c r="G70" i="5"/>
  <c r="K70" i="5" s="1"/>
  <c r="M70" i="5" s="1"/>
  <c r="G30" i="5"/>
  <c r="G61" i="5"/>
  <c r="G59" i="5"/>
  <c r="G38" i="5"/>
  <c r="G35" i="5"/>
  <c r="G62" i="5"/>
  <c r="K62" i="5" s="1"/>
  <c r="M62" i="5" s="1"/>
  <c r="G60" i="5"/>
  <c r="G58" i="5"/>
  <c r="G33" i="5"/>
  <c r="G53" i="5"/>
  <c r="G26" i="5"/>
  <c r="K26" i="5" s="1"/>
  <c r="G74" i="5"/>
  <c r="G47" i="5"/>
  <c r="G45" i="5"/>
  <c r="G43" i="5"/>
  <c r="G41" i="5"/>
  <c r="G34" i="5"/>
  <c r="K34" i="5" s="1"/>
  <c r="M34" i="5" s="1"/>
  <c r="G32" i="5"/>
  <c r="K32" i="5" s="1"/>
  <c r="M32" i="5" s="1"/>
  <c r="G55" i="5"/>
  <c r="K55" i="5" s="1"/>
  <c r="M55" i="5" s="1"/>
  <c r="G37" i="5"/>
  <c r="K37" i="5" s="1"/>
  <c r="M37" i="5" s="1"/>
  <c r="G29" i="5"/>
  <c r="K29" i="5" s="1"/>
  <c r="M29" i="5" s="1"/>
  <c r="G39" i="5"/>
  <c r="G73" i="5"/>
  <c r="K73" i="5" s="1"/>
  <c r="M73" i="5" s="1"/>
  <c r="G67" i="5"/>
  <c r="K67" i="5" s="1"/>
  <c r="M67" i="5" s="1"/>
  <c r="G65" i="5"/>
  <c r="G48" i="5"/>
  <c r="K48" i="5" s="1"/>
  <c r="M48" i="5" s="1"/>
  <c r="G46" i="5"/>
  <c r="K46" i="5" s="1"/>
  <c r="M46" i="5" s="1"/>
  <c r="G44" i="5"/>
  <c r="G42" i="5"/>
  <c r="G40" i="5"/>
  <c r="G27" i="5"/>
  <c r="K27" i="5" s="1"/>
  <c r="M27" i="5" s="1"/>
  <c r="G57" i="5"/>
  <c r="K57" i="5" s="1"/>
  <c r="M57" i="5" s="1"/>
  <c r="G68" i="5"/>
  <c r="K68" i="5" s="1"/>
  <c r="M68" i="5" s="1"/>
  <c r="G66" i="5"/>
  <c r="G64" i="5"/>
  <c r="K64" i="5" s="1"/>
  <c r="M64" i="5" s="1"/>
  <c r="K39" i="5" l="1"/>
  <c r="M39" i="5" s="1"/>
  <c r="K65" i="5"/>
  <c r="M65" i="5" s="1"/>
  <c r="K33" i="5"/>
  <c r="M33" i="5" s="1"/>
  <c r="K41" i="5"/>
  <c r="M41" i="5" s="1"/>
  <c r="K45" i="5"/>
  <c r="M45" i="5" s="1"/>
  <c r="N73" i="5"/>
  <c r="K43" i="5"/>
  <c r="M43" i="5" s="1"/>
  <c r="K60" i="5"/>
  <c r="M60" i="5" s="1"/>
  <c r="K54" i="5"/>
  <c r="M54" i="5" s="1"/>
  <c r="N55" i="5" s="1"/>
  <c r="K63" i="5"/>
  <c r="M63" i="5" s="1"/>
  <c r="K56" i="5"/>
  <c r="M56" i="5" s="1"/>
  <c r="N57" i="5" s="1"/>
  <c r="K35" i="5"/>
  <c r="M35" i="5" s="1"/>
  <c r="K31" i="5"/>
  <c r="M31" i="5" s="1"/>
  <c r="K71" i="5"/>
  <c r="M71" i="5" s="1"/>
  <c r="K58" i="5"/>
  <c r="M58" i="5" s="1"/>
  <c r="K40" i="5"/>
  <c r="M40" i="5" s="1"/>
  <c r="K42" i="5"/>
  <c r="M42" i="5" s="1"/>
  <c r="K47" i="5"/>
  <c r="M47" i="5" s="1"/>
  <c r="K44" i="5"/>
  <c r="M44" i="5" s="1"/>
  <c r="N45" i="5" s="1"/>
  <c r="K74" i="5"/>
  <c r="M74" i="5" s="1"/>
  <c r="K38" i="5"/>
  <c r="M38" i="5" s="1"/>
  <c r="N39" i="5" s="1"/>
  <c r="K75" i="5"/>
  <c r="M75" i="5" s="1"/>
  <c r="K76" i="5"/>
  <c r="M76" i="5" s="1"/>
  <c r="G79" i="5"/>
  <c r="M26" i="5"/>
  <c r="K59" i="5"/>
  <c r="M59" i="5" s="1"/>
  <c r="K49" i="5"/>
  <c r="M49" i="5" s="1"/>
  <c r="K36" i="5"/>
  <c r="M36" i="5" s="1"/>
  <c r="N37" i="5" s="1"/>
  <c r="N65" i="5"/>
  <c r="K66" i="5"/>
  <c r="M66" i="5" s="1"/>
  <c r="K53" i="5"/>
  <c r="M53" i="5" s="1"/>
  <c r="K61" i="5"/>
  <c r="M61" i="5" s="1"/>
  <c r="K69" i="5"/>
  <c r="M69" i="5" s="1"/>
  <c r="K51" i="5"/>
  <c r="M51" i="5" s="1"/>
  <c r="N33" i="5"/>
  <c r="K30" i="5"/>
  <c r="M30" i="5" s="1"/>
  <c r="K50" i="5"/>
  <c r="M50" i="5" s="1"/>
  <c r="K28" i="5"/>
  <c r="M28" i="5" s="1"/>
  <c r="N53" i="5" l="1"/>
  <c r="N29" i="5"/>
  <c r="K77" i="5"/>
  <c r="N76" i="5"/>
  <c r="N59" i="5"/>
  <c r="M77" i="5"/>
  <c r="J26" i="5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N67" i="5"/>
  <c r="N27" i="5"/>
  <c r="N49" i="5"/>
  <c r="N75" i="5"/>
  <c r="N51" i="5"/>
  <c r="N71" i="5"/>
  <c r="N43" i="5"/>
  <c r="N69" i="5"/>
  <c r="N31" i="5"/>
  <c r="N63" i="5"/>
  <c r="N61" i="5"/>
  <c r="N47" i="5"/>
  <c r="N35" i="5"/>
  <c r="N41" i="5"/>
  <c r="K79" i="5" l="1"/>
  <c r="J79" i="5"/>
  <c r="J76" i="5"/>
  <c r="M79" i="5"/>
  <c r="N77" i="5"/>
  <c r="N79" i="5" s="1"/>
</calcChain>
</file>

<file path=xl/sharedStrings.xml><?xml version="1.0" encoding="utf-8"?>
<sst xmlns="http://schemas.openxmlformats.org/spreadsheetml/2006/main" count="109" uniqueCount="64">
  <si>
    <t>Вводные данные:</t>
  </si>
  <si>
    <t>Расчетные данные на дату начала:</t>
  </si>
  <si>
    <t>Дата и время расчета:</t>
  </si>
  <si>
    <t>Эффективная ставка</t>
  </si>
  <si>
    <t>Номер договора</t>
  </si>
  <si>
    <t>Справедливая стоимость</t>
  </si>
  <si>
    <t>Дата договора</t>
  </si>
  <si>
    <t>Основной долг</t>
  </si>
  <si>
    <t>Контрагент</t>
  </si>
  <si>
    <t>Неамортизированный дисконт/премия = комиссия, конвертированная в валюту долга</t>
  </si>
  <si>
    <t>Дата начала</t>
  </si>
  <si>
    <t>Дата окончания</t>
  </si>
  <si>
    <t>Валюта долга</t>
  </si>
  <si>
    <t>Национальная валюта</t>
  </si>
  <si>
    <t>Сумма полученного (+)/выданного (-) долга</t>
  </si>
  <si>
    <t>Валюта комиссии</t>
  </si>
  <si>
    <t>Уплаченная (-)/полученная (+) первоначальная комиссия</t>
  </si>
  <si>
    <t>Номинальная ставка</t>
  </si>
  <si>
    <t>База начисления:</t>
  </si>
  <si>
    <t>Факт/факт</t>
  </si>
  <si>
    <t>Дни для начисления %% и амортизации дисконтов</t>
  </si>
  <si>
    <t>1-й день включается, последний - нет</t>
  </si>
  <si>
    <t>Погашение процентов, начисленных</t>
  </si>
  <si>
    <t>Дата</t>
  </si>
  <si>
    <t>Денежные потоки 
(+) полученные, (- ) уплаченные</t>
  </si>
  <si>
    <t>Балансовая стоимость</t>
  </si>
  <si>
    <t xml:space="preserve">Процентные доходы/расходы </t>
  </si>
  <si>
    <t>Всего</t>
  </si>
  <si>
    <t>Комиссия</t>
  </si>
  <si>
    <t>Проценты</t>
  </si>
  <si>
    <t>Начисленные проценты</t>
  </si>
  <si>
    <t>Неамортизированный дисконт</t>
  </si>
  <si>
    <t>По эффективной ставке</t>
  </si>
  <si>
    <t>По номинальной ставке</t>
  </si>
  <si>
    <t>Амортизация дисконта за период</t>
  </si>
  <si>
    <t>Амортизация дисконта за месяц</t>
  </si>
  <si>
    <t>Итого</t>
  </si>
  <si>
    <t>x</t>
  </si>
  <si>
    <t>Контроли:</t>
  </si>
  <si>
    <t>Погашение основного долга равными частями ежемесячно с процентами</t>
  </si>
  <si>
    <t>Начисление процентов на сумму долга на:</t>
  </si>
  <si>
    <t>На начало дня (без учета погашений за день)</t>
  </si>
  <si>
    <t>Число месяца для погашения %-в и долга</t>
  </si>
  <si>
    <t>Ставка номінальна</t>
  </si>
  <si>
    <t>Грошові потоки 
(+) отримані, (- ) сплачені</t>
  </si>
  <si>
    <t>Усього</t>
  </si>
  <si>
    <t>Основний борг</t>
  </si>
  <si>
    <t>Комісія</t>
  </si>
  <si>
    <t>Проценти</t>
  </si>
  <si>
    <t>Залишок
 основного боргу</t>
  </si>
  <si>
    <t>ЕПС</t>
  </si>
  <si>
    <t>Z</t>
  </si>
  <si>
    <t>На дату погашения</t>
  </si>
  <si>
    <r>
      <t>БВ</t>
    </r>
    <r>
      <rPr>
        <sz val="8"/>
        <color theme="1"/>
        <rFont val="Arial"/>
        <family val="2"/>
      </rPr>
      <t>0</t>
    </r>
  </si>
  <si>
    <r>
      <t>БВ</t>
    </r>
    <r>
      <rPr>
        <sz val="8"/>
        <color theme="1"/>
        <rFont val="Arial"/>
        <family val="2"/>
      </rPr>
      <t>1</t>
    </r>
  </si>
  <si>
    <t>Погашення боргу</t>
  </si>
  <si>
    <t>Погашеня процентів</t>
  </si>
  <si>
    <t>% по ЕПС</t>
  </si>
  <si>
    <t>% по ном.ставці</t>
  </si>
  <si>
    <t>амортизація дисконту</t>
  </si>
  <si>
    <t>Ставка ринкова</t>
  </si>
  <si>
    <t>Справедлива вартість</t>
  </si>
  <si>
    <t>Позика</t>
  </si>
  <si>
    <t>Прибутки/збитки 1го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</si>
</sst>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\.mm\.yyyy\ hh:mm"/>
    <numFmt numFmtId="165" formatCode="0.00000000%"/>
    <numFmt numFmtId="166" formatCode="#,##0.0000"/>
    <numFmt numFmtId="167" formatCode="dd\.mm\.yyyy"/>
    <numFmt numFmtId="168" formatCode="0.00000%"/>
    <numFmt numFmtId="169" formatCode="0.000000%"/>
    <numFmt numFmtId="170" formatCode="0.000%"/>
  </numFmts>
  <fonts count="22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CCFF99"/>
        <bgColor rgb="FFCCFF99"/>
      </patternFill>
    </fill>
    <fill>
      <patternFill patternType="solid">
        <fgColor rgb="FF00FFFF"/>
        <bgColor rgb="FF00FFFF"/>
      </patternFill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double">
        <color rgb="FF000000"/>
      </right>
      <top style="medium">
        <color indexed="64"/>
      </top>
      <bottom/>
      <diagonal/>
    </border>
    <border>
      <left style="double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26"/>
  </cellStyleXfs>
  <cellXfs count="148">
    <xf numFmtId="0" fontId="0" fillId="0" borderId="0" xfId="0" applyFont="1" applyAlignment="1"/>
    <xf numFmtId="169" fontId="0" fillId="0" borderId="0" xfId="1" applyNumberFormat="1" applyFont="1" applyAlignment="1"/>
    <xf numFmtId="0" fontId="0" fillId="2" borderId="1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0" fillId="2" borderId="7" xfId="2" applyFont="1" applyFill="1" applyBorder="1" applyAlignment="1">
      <alignment horizontal="center" vertical="center"/>
    </xf>
    <xf numFmtId="0" fontId="0" fillId="3" borderId="8" xfId="2" applyFont="1" applyFill="1" applyBorder="1" applyAlignment="1">
      <alignment horizontal="center" vertical="center"/>
    </xf>
    <xf numFmtId="0" fontId="0" fillId="0" borderId="9" xfId="2" applyFont="1" applyBorder="1" applyAlignment="1">
      <alignment horizontal="center" vertical="center" wrapText="1"/>
    </xf>
    <xf numFmtId="4" fontId="0" fillId="3" borderId="15" xfId="2" applyNumberFormat="1" applyFont="1" applyFill="1" applyBorder="1" applyAlignment="1"/>
    <xf numFmtId="4" fontId="0" fillId="0" borderId="16" xfId="2" applyNumberFormat="1" applyFont="1" applyBorder="1" applyAlignment="1"/>
    <xf numFmtId="4" fontId="0" fillId="6" borderId="23" xfId="2" applyNumberFormat="1" applyFont="1" applyFill="1" applyBorder="1" applyAlignment="1">
      <alignment horizontal="right"/>
    </xf>
    <xf numFmtId="0" fontId="0" fillId="0" borderId="0" xfId="0" applyFont="1" applyAlignment="1"/>
    <xf numFmtId="9" fontId="0" fillId="0" borderId="0" xfId="1" applyFont="1" applyAlignment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" fontId="0" fillId="3" borderId="15" xfId="0" applyNumberFormat="1" applyFill="1" applyBorder="1"/>
    <xf numFmtId="4" fontId="0" fillId="0" borderId="16" xfId="0" applyNumberFormat="1" applyBorder="1"/>
    <xf numFmtId="4" fontId="0" fillId="0" borderId="17" xfId="0" applyNumberFormat="1" applyBorder="1"/>
    <xf numFmtId="4" fontId="0" fillId="4" borderId="15" xfId="0" applyNumberFormat="1" applyFill="1" applyBorder="1"/>
    <xf numFmtId="4" fontId="0" fillId="0" borderId="18" xfId="0" applyNumberFormat="1" applyBorder="1"/>
    <xf numFmtId="0" fontId="0" fillId="0" borderId="20" xfId="0" applyBorder="1" applyAlignment="1">
      <alignment vertical="top" wrapText="1"/>
    </xf>
    <xf numFmtId="4" fontId="0" fillId="0" borderId="16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0" xfId="0" applyAlignment="1">
      <alignment vertical="top" wrapText="1"/>
    </xf>
    <xf numFmtId="4" fontId="0" fillId="6" borderId="23" xfId="0" applyNumberFormat="1" applyFill="1" applyBorder="1" applyAlignment="1">
      <alignment horizontal="right"/>
    </xf>
    <xf numFmtId="4" fontId="0" fillId="6" borderId="23" xfId="0" applyNumberFormat="1" applyFill="1" applyBorder="1" applyAlignment="1">
      <alignment horizontal="center"/>
    </xf>
    <xf numFmtId="4" fontId="0" fillId="6" borderId="24" xfId="0" applyNumberFormat="1" applyFill="1" applyBorder="1" applyAlignment="1">
      <alignment horizontal="center"/>
    </xf>
    <xf numFmtId="4" fontId="0" fillId="6" borderId="25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167" fontId="5" fillId="0" borderId="14" xfId="2" applyNumberFormat="1" applyFont="1" applyBorder="1" applyAlignme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9" fillId="0" borderId="0" xfId="0" applyFont="1"/>
    <xf numFmtId="164" fontId="9" fillId="0" borderId="0" xfId="0" applyNumberFormat="1" applyFont="1" applyAlignment="1">
      <alignment horizontal="left" vertical="center" wrapText="1"/>
    </xf>
    <xf numFmtId="20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 wrapText="1"/>
    </xf>
    <xf numFmtId="4" fontId="9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" fontId="10" fillId="0" borderId="0" xfId="0" applyNumberFormat="1" applyFont="1" applyAlignment="1">
      <alignment horizontal="right" wrapText="1"/>
    </xf>
    <xf numFmtId="166" fontId="9" fillId="0" borderId="0" xfId="0" applyNumberFormat="1" applyFont="1"/>
    <xf numFmtId="167" fontId="9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wrapText="1"/>
    </xf>
    <xf numFmtId="4" fontId="9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/>
    </xf>
    <xf numFmtId="168" fontId="9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4" fontId="7" fillId="5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" fontId="7" fillId="5" borderId="20" xfId="0" applyNumberFormat="1" applyFont="1" applyFill="1" applyBorder="1" applyAlignment="1">
      <alignment horizontal="center" vertical="center"/>
    </xf>
    <xf numFmtId="4" fontId="16" fillId="5" borderId="8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67" fontId="17" fillId="0" borderId="14" xfId="0" applyNumberFormat="1" applyFont="1" applyBorder="1"/>
    <xf numFmtId="4" fontId="9" fillId="5" borderId="19" xfId="0" applyNumberFormat="1" applyFont="1" applyFill="1" applyBorder="1"/>
    <xf numFmtId="167" fontId="16" fillId="0" borderId="21" xfId="0" applyNumberFormat="1" applyFont="1" applyBorder="1"/>
    <xf numFmtId="167" fontId="17" fillId="0" borderId="21" xfId="0" applyNumberFormat="1" applyFont="1" applyBorder="1"/>
    <xf numFmtId="0" fontId="7" fillId="6" borderId="22" xfId="0" applyFont="1" applyFill="1" applyBorder="1"/>
    <xf numFmtId="4" fontId="16" fillId="6" borderId="23" xfId="0" applyNumberFormat="1" applyFont="1" applyFill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17" fillId="0" borderId="0" xfId="0" applyFont="1"/>
    <xf numFmtId="4" fontId="19" fillId="7" borderId="26" xfId="0" applyNumberFormat="1" applyFont="1" applyFill="1" applyBorder="1"/>
    <xf numFmtId="0" fontId="18" fillId="0" borderId="0" xfId="0" applyFont="1"/>
    <xf numFmtId="0" fontId="10" fillId="0" borderId="0" xfId="0" applyFont="1" applyAlignment="1">
      <alignment horizontal="right"/>
    </xf>
    <xf numFmtId="0" fontId="7" fillId="6" borderId="22" xfId="2" applyFont="1" applyFill="1" applyBorder="1"/>
    <xf numFmtId="4" fontId="0" fillId="0" borderId="31" xfId="0" applyNumberFormat="1" applyFont="1" applyBorder="1" applyAlignment="1"/>
    <xf numFmtId="4" fontId="0" fillId="0" borderId="32" xfId="2" applyNumberFormat="1" applyFont="1" applyBorder="1" applyAlignment="1"/>
    <xf numFmtId="4" fontId="0" fillId="0" borderId="32" xfId="2" applyNumberFormat="1" applyFont="1" applyBorder="1" applyAlignment="1">
      <alignment horizontal="right"/>
    </xf>
    <xf numFmtId="0" fontId="0" fillId="0" borderId="33" xfId="2" applyFont="1" applyBorder="1" applyAlignment="1">
      <alignment horizontal="center" vertical="center" wrapText="1"/>
    </xf>
    <xf numFmtId="4" fontId="0" fillId="0" borderId="31" xfId="2" applyNumberFormat="1" applyFont="1" applyBorder="1" applyAlignment="1"/>
    <xf numFmtId="4" fontId="0" fillId="0" borderId="31" xfId="2" applyNumberFormat="1" applyFont="1" applyBorder="1" applyAlignment="1">
      <alignment horizontal="right"/>
    </xf>
    <xf numFmtId="4" fontId="0" fillId="6" borderId="31" xfId="2" applyNumberFormat="1" applyFont="1" applyFill="1" applyBorder="1" applyAlignment="1">
      <alignment horizontal="right"/>
    </xf>
    <xf numFmtId="170" fontId="0" fillId="0" borderId="0" xfId="1" applyNumberFormat="1" applyFont="1" applyAlignment="1"/>
    <xf numFmtId="0" fontId="1" fillId="0" borderId="0" xfId="0" applyFont="1"/>
    <xf numFmtId="4" fontId="0" fillId="0" borderId="31" xfId="0" applyNumberFormat="1" applyBorder="1"/>
    <xf numFmtId="4" fontId="0" fillId="8" borderId="31" xfId="0" applyNumberFormat="1" applyFill="1" applyBorder="1"/>
    <xf numFmtId="0" fontId="0" fillId="0" borderId="31" xfId="0" applyBorder="1"/>
    <xf numFmtId="4" fontId="0" fillId="9" borderId="31" xfId="0" applyNumberFormat="1" applyFill="1" applyBorder="1"/>
    <xf numFmtId="4" fontId="0" fillId="0" borderId="30" xfId="0" applyNumberFormat="1" applyBorder="1"/>
    <xf numFmtId="0" fontId="0" fillId="3" borderId="6" xfId="2" applyFont="1" applyFill="1" applyBorder="1" applyAlignment="1">
      <alignment horizontal="center" vertical="center"/>
    </xf>
    <xf numFmtId="4" fontId="0" fillId="3" borderId="31" xfId="2" applyNumberFormat="1" applyFont="1" applyFill="1" applyBorder="1"/>
    <xf numFmtId="4" fontId="0" fillId="0" borderId="31" xfId="2" applyNumberFormat="1" applyFont="1" applyBorder="1"/>
    <xf numFmtId="0" fontId="0" fillId="2" borderId="34" xfId="2" applyFont="1" applyFill="1" applyBorder="1" applyAlignment="1">
      <alignment horizontal="center" vertical="center"/>
    </xf>
    <xf numFmtId="0" fontId="2" fillId="2" borderId="38" xfId="2" applyFont="1" applyFill="1" applyBorder="1" applyAlignment="1">
      <alignment horizontal="center" vertical="center"/>
    </xf>
    <xf numFmtId="0" fontId="0" fillId="2" borderId="38" xfId="2" applyFont="1" applyFill="1" applyBorder="1" applyAlignment="1">
      <alignment horizontal="center" vertical="center"/>
    </xf>
    <xf numFmtId="0" fontId="0" fillId="0" borderId="40" xfId="2" applyFont="1" applyBorder="1" applyAlignment="1">
      <alignment horizontal="center" vertical="center" wrapText="1"/>
    </xf>
    <xf numFmtId="167" fontId="1" fillId="0" borderId="41" xfId="2" applyNumberFormat="1" applyBorder="1"/>
    <xf numFmtId="4" fontId="0" fillId="0" borderId="42" xfId="2" applyNumberFormat="1" applyFont="1" applyBorder="1" applyAlignment="1">
      <alignment horizontal="right"/>
    </xf>
    <xf numFmtId="0" fontId="2" fillId="6" borderId="43" xfId="2" applyFont="1" applyFill="1" applyBorder="1"/>
    <xf numFmtId="4" fontId="0" fillId="6" borderId="44" xfId="2" applyNumberFormat="1" applyFont="1" applyFill="1" applyBorder="1" applyAlignment="1">
      <alignment horizontal="right"/>
    </xf>
    <xf numFmtId="4" fontId="0" fillId="6" borderId="45" xfId="2" applyNumberFormat="1" applyFont="1" applyFill="1" applyBorder="1" applyAlignment="1">
      <alignment horizontal="right"/>
    </xf>
    <xf numFmtId="0" fontId="1" fillId="0" borderId="0" xfId="0" applyFont="1" applyAlignment="1"/>
    <xf numFmtId="0" fontId="20" fillId="0" borderId="0" xfId="0" applyFont="1" applyAlignment="1"/>
    <xf numFmtId="4" fontId="21" fillId="0" borderId="31" xfId="0" applyNumberFormat="1" applyFont="1" applyBorder="1" applyAlignment="1">
      <alignment horizontal="center" vertical="center"/>
    </xf>
    <xf numFmtId="0" fontId="20" fillId="0" borderId="26" xfId="0" applyFont="1" applyBorder="1" applyAlignment="1"/>
    <xf numFmtId="4" fontId="21" fillId="0" borderId="29" xfId="0" applyNumberFormat="1" applyFont="1" applyBorder="1" applyAlignment="1">
      <alignment horizontal="center" vertical="center"/>
    </xf>
    <xf numFmtId="0" fontId="0" fillId="0" borderId="26" xfId="0" applyFont="1" applyBorder="1" applyAlignment="1"/>
    <xf numFmtId="167" fontId="5" fillId="0" borderId="46" xfId="2" applyNumberFormat="1" applyFont="1" applyBorder="1" applyAlignment="1"/>
    <xf numFmtId="0" fontId="7" fillId="6" borderId="47" xfId="2" applyFont="1" applyFill="1" applyBorder="1"/>
    <xf numFmtId="4" fontId="0" fillId="6" borderId="48" xfId="2" applyNumberFormat="1" applyFont="1" applyFill="1" applyBorder="1" applyAlignment="1">
      <alignment horizontal="right"/>
    </xf>
    <xf numFmtId="4" fontId="0" fillId="0" borderId="49" xfId="2" applyNumberFormat="1" applyFont="1" applyBorder="1" applyAlignment="1"/>
    <xf numFmtId="0" fontId="0" fillId="2" borderId="50" xfId="2" applyFont="1" applyFill="1" applyBorder="1" applyAlignment="1">
      <alignment horizontal="center" vertical="center"/>
    </xf>
    <xf numFmtId="0" fontId="0" fillId="3" borderId="51" xfId="2" applyFont="1" applyFill="1" applyBorder="1" applyAlignment="1">
      <alignment horizontal="center" vertical="center"/>
    </xf>
    <xf numFmtId="0" fontId="0" fillId="0" borderId="52" xfId="2" applyFont="1" applyBorder="1" applyAlignment="1">
      <alignment horizontal="center" vertical="center" wrapText="1"/>
    </xf>
    <xf numFmtId="0" fontId="0" fillId="0" borderId="53" xfId="2" applyFont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4" fillId="0" borderId="3" xfId="2" applyFont="1" applyBorder="1"/>
    <xf numFmtId="0" fontId="4" fillId="0" borderId="6" xfId="2" applyFont="1" applyBorder="1"/>
    <xf numFmtId="0" fontId="4" fillId="0" borderId="26" xfId="2" applyFont="1" applyBorder="1"/>
    <xf numFmtId="4" fontId="0" fillId="3" borderId="27" xfId="0" applyNumberFormat="1" applyFont="1" applyFill="1" applyBorder="1" applyAlignment="1">
      <alignment horizontal="center" wrapText="1"/>
    </xf>
    <xf numFmtId="4" fontId="0" fillId="3" borderId="28" xfId="0" applyNumberFormat="1" applyFont="1" applyFill="1" applyBorder="1" applyAlignment="1">
      <alignment horizontal="center"/>
    </xf>
    <xf numFmtId="0" fontId="3" fillId="3" borderId="35" xfId="2" applyFont="1" applyFill="1" applyBorder="1" applyAlignment="1">
      <alignment horizontal="center" vertical="center" wrapText="1"/>
    </xf>
    <xf numFmtId="0" fontId="4" fillId="0" borderId="36" xfId="2" applyFont="1" applyBorder="1"/>
    <xf numFmtId="0" fontId="4" fillId="0" borderId="37" xfId="2" applyFont="1" applyBorder="1"/>
    <xf numFmtId="0" fontId="4" fillId="0" borderId="39" xfId="2" applyFont="1" applyBorder="1"/>
    <xf numFmtId="4" fontId="0" fillId="3" borderId="27" xfId="0" applyNumberFormat="1" applyFill="1" applyBorder="1" applyAlignment="1">
      <alignment horizontal="center" wrapText="1"/>
    </xf>
    <xf numFmtId="4" fontId="0" fillId="3" borderId="28" xfId="0" applyNumberForma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6" xfId="0" applyFont="1" applyBorder="1"/>
    <xf numFmtId="0" fontId="15" fillId="0" borderId="26" xfId="0" applyFont="1" applyBorder="1"/>
    <xf numFmtId="4" fontId="7" fillId="5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</cellXfs>
  <cellStyles count="3">
    <cellStyle name="Normal 2" xfId="2" xr:uid="{A6538959-3CE1-4334-9A44-FC70D3D152D0}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%20Znachkova/Documents/Seminary/Seminar_com/&#1047;&#1072;&#1073;&#1086;&#1088;&#1075;&#1086;&#1074;&#1072;&#1085;&#1086;&#1089;&#1090;&#1110;/Example_urok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3_ЕПС"/>
      <sheetName val="жовтень"/>
      <sheetName val="Sheet1"/>
    </sheetNames>
    <sheetDataSet>
      <sheetData sheetId="0">
        <row r="7">
          <cell r="B7">
            <v>90000</v>
          </cell>
        </row>
        <row r="8">
          <cell r="E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A9BB-A0BB-4A04-B6EB-2E14789F8005}">
  <dimension ref="A1:G17"/>
  <sheetViews>
    <sheetView zoomScaleNormal="100" workbookViewId="0">
      <selection sqref="A1:XFD1048576"/>
    </sheetView>
  </sheetViews>
  <sheetFormatPr defaultRowHeight="13.8" x14ac:dyDescent="0.25"/>
  <cols>
    <col min="1" max="1" width="11.19921875" customWidth="1"/>
    <col min="2" max="2" width="11.796875" customWidth="1"/>
    <col min="3" max="3" width="11" bestFit="1" customWidth="1"/>
    <col min="4" max="4" width="10.296875" customWidth="1"/>
    <col min="5" max="5" width="11.69921875" customWidth="1"/>
    <col min="6" max="6" width="25.59765625" customWidth="1"/>
    <col min="7" max="7" width="12.796875" style="10" customWidth="1"/>
  </cols>
  <sheetData>
    <row r="1" spans="1:7" x14ac:dyDescent="0.25">
      <c r="A1" t="s">
        <v>43</v>
      </c>
      <c r="C1" s="11">
        <v>0.15</v>
      </c>
    </row>
    <row r="2" spans="1:7" x14ac:dyDescent="0.25">
      <c r="A2" t="s">
        <v>50</v>
      </c>
      <c r="C2" s="1">
        <f>XIRR(B7:B16,A7:A16)</f>
        <v>0.22832701802253724</v>
      </c>
    </row>
    <row r="3" spans="1:7" ht="14.4" thickBot="1" x14ac:dyDescent="0.3"/>
    <row r="4" spans="1:7" ht="14.4" customHeight="1" x14ac:dyDescent="0.25">
      <c r="A4" s="2" t="s">
        <v>23</v>
      </c>
      <c r="B4" s="125" t="s">
        <v>44</v>
      </c>
      <c r="C4" s="126"/>
      <c r="D4" s="126"/>
      <c r="E4" s="126"/>
      <c r="G4" s="129" t="s">
        <v>49</v>
      </c>
    </row>
    <row r="5" spans="1:7" x14ac:dyDescent="0.25">
      <c r="A5" s="3"/>
      <c r="B5" s="127"/>
      <c r="C5" s="128"/>
      <c r="D5" s="128"/>
      <c r="E5" s="128"/>
      <c r="G5" s="130"/>
    </row>
    <row r="6" spans="1:7" ht="28.2" thickBot="1" x14ac:dyDescent="0.3">
      <c r="A6" s="4"/>
      <c r="B6" s="5" t="s">
        <v>45</v>
      </c>
      <c r="C6" s="6" t="s">
        <v>46</v>
      </c>
      <c r="D6" s="6" t="s">
        <v>47</v>
      </c>
      <c r="E6" s="88" t="s">
        <v>48</v>
      </c>
      <c r="G6" s="130"/>
    </row>
    <row r="7" spans="1:7" x14ac:dyDescent="0.25">
      <c r="A7" s="41">
        <f>Sheet1!B26</f>
        <v>44479</v>
      </c>
      <c r="B7" s="7">
        <f>C7+D7+E7</f>
        <v>90000</v>
      </c>
      <c r="C7" s="8">
        <f>Sheet1!D26</f>
        <v>100000</v>
      </c>
      <c r="D7" s="86">
        <v>-10000</v>
      </c>
      <c r="E7" s="89">
        <v>0</v>
      </c>
      <c r="G7" s="85">
        <f>C7</f>
        <v>100000</v>
      </c>
    </row>
    <row r="8" spans="1:7" x14ac:dyDescent="0.25">
      <c r="A8" s="41">
        <f>Sheet1!B32</f>
        <v>44566</v>
      </c>
      <c r="B8" s="7">
        <f t="shared" ref="B8:B16" si="0">C8+D8+E8</f>
        <v>-3616.4383561643835</v>
      </c>
      <c r="C8" s="8"/>
      <c r="D8" s="87"/>
      <c r="E8" s="90">
        <f>-100000*C$1*(A8-A7+1)/365</f>
        <v>-3616.4383561643835</v>
      </c>
      <c r="G8" s="85">
        <f>G7</f>
        <v>100000</v>
      </c>
    </row>
    <row r="9" spans="1:7" x14ac:dyDescent="0.25">
      <c r="A9" s="41">
        <v>44656</v>
      </c>
      <c r="B9" s="7">
        <f t="shared" si="0"/>
        <v>-3698.6301369863013</v>
      </c>
      <c r="C9" s="8"/>
      <c r="D9" s="87"/>
      <c r="E9" s="90">
        <f>-100000*C$1*(A9-A8)/365</f>
        <v>-3698.6301369863013</v>
      </c>
      <c r="G9" s="85">
        <f t="shared" ref="G9:G16" si="1">G8</f>
        <v>100000</v>
      </c>
    </row>
    <row r="10" spans="1:7" x14ac:dyDescent="0.25">
      <c r="A10" s="41">
        <v>44747</v>
      </c>
      <c r="B10" s="7">
        <f t="shared" si="0"/>
        <v>-3739.7260273972602</v>
      </c>
      <c r="C10" s="8"/>
      <c r="D10" s="87"/>
      <c r="E10" s="90">
        <f t="shared" ref="E10:E15" si="2">-100000*C$1*(A10-A9)/365</f>
        <v>-3739.7260273972602</v>
      </c>
      <c r="G10" s="85">
        <f t="shared" si="1"/>
        <v>100000</v>
      </c>
    </row>
    <row r="11" spans="1:7" x14ac:dyDescent="0.25">
      <c r="A11" s="41">
        <v>44839</v>
      </c>
      <c r="B11" s="7">
        <f t="shared" si="0"/>
        <v>-3780.821917808219</v>
      </c>
      <c r="C11" s="8"/>
      <c r="D11" s="87"/>
      <c r="E11" s="90">
        <f t="shared" si="2"/>
        <v>-3780.821917808219</v>
      </c>
      <c r="G11" s="85">
        <f t="shared" si="1"/>
        <v>100000</v>
      </c>
    </row>
    <row r="12" spans="1:7" x14ac:dyDescent="0.25">
      <c r="A12" s="41">
        <v>44931</v>
      </c>
      <c r="B12" s="7">
        <f t="shared" si="0"/>
        <v>-3780.821917808219</v>
      </c>
      <c r="C12" s="8"/>
      <c r="D12" s="87"/>
      <c r="E12" s="90">
        <f t="shared" si="2"/>
        <v>-3780.821917808219</v>
      </c>
      <c r="G12" s="85">
        <f t="shared" si="1"/>
        <v>100000</v>
      </c>
    </row>
    <row r="13" spans="1:7" x14ac:dyDescent="0.25">
      <c r="A13" s="41">
        <v>45021</v>
      </c>
      <c r="B13" s="7">
        <f t="shared" si="0"/>
        <v>-3698.6301369863013</v>
      </c>
      <c r="C13" s="8"/>
      <c r="D13" s="87"/>
      <c r="E13" s="90">
        <f t="shared" si="2"/>
        <v>-3698.6301369863013</v>
      </c>
      <c r="G13" s="85">
        <f t="shared" si="1"/>
        <v>100000</v>
      </c>
    </row>
    <row r="14" spans="1:7" x14ac:dyDescent="0.25">
      <c r="A14" s="41">
        <v>45112</v>
      </c>
      <c r="B14" s="7">
        <f t="shared" si="0"/>
        <v>-3739.7260273972602</v>
      </c>
      <c r="C14" s="8"/>
      <c r="D14" s="87"/>
      <c r="E14" s="90">
        <f t="shared" si="2"/>
        <v>-3739.7260273972602</v>
      </c>
      <c r="G14" s="85">
        <f t="shared" si="1"/>
        <v>100000</v>
      </c>
    </row>
    <row r="15" spans="1:7" x14ac:dyDescent="0.25">
      <c r="A15" s="41">
        <v>45204</v>
      </c>
      <c r="B15" s="7">
        <f t="shared" si="0"/>
        <v>-3780.821917808219</v>
      </c>
      <c r="C15" s="8"/>
      <c r="D15" s="87"/>
      <c r="E15" s="90">
        <f t="shared" si="2"/>
        <v>-3780.821917808219</v>
      </c>
      <c r="G15" s="85">
        <f t="shared" si="1"/>
        <v>100000</v>
      </c>
    </row>
    <row r="16" spans="1:7" ht="14.4" thickBot="1" x14ac:dyDescent="0.3">
      <c r="A16" s="41">
        <v>45235</v>
      </c>
      <c r="B16" s="7">
        <f t="shared" si="0"/>
        <v>-101232.87671232877</v>
      </c>
      <c r="C16" s="8">
        <v>-100000</v>
      </c>
      <c r="D16" s="87"/>
      <c r="E16" s="90">
        <f>-100000*C$1*(A16-A15-1)/365</f>
        <v>-1232.8767123287671</v>
      </c>
      <c r="G16" s="85">
        <f t="shared" si="1"/>
        <v>100000</v>
      </c>
    </row>
    <row r="17" spans="1:5" ht="15" thickTop="1" thickBot="1" x14ac:dyDescent="0.3">
      <c r="A17" s="84" t="s">
        <v>45</v>
      </c>
      <c r="B17" s="9">
        <f>SUM(B7:B16)</f>
        <v>-41068.493150684946</v>
      </c>
      <c r="C17" s="9">
        <f>SUM(C7:C16)</f>
        <v>0</v>
      </c>
      <c r="D17" s="9">
        <f>SUM(D7:D16)</f>
        <v>-10000</v>
      </c>
      <c r="E17" s="91">
        <f>SUM(E7:E16)</f>
        <v>-31068.493150684932</v>
      </c>
    </row>
  </sheetData>
  <mergeCells count="2">
    <mergeCell ref="B4:E5"/>
    <mergeCell ref="G4:G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1985-1FD4-4490-81E9-CF2558ED3583}">
  <dimension ref="A1:G23"/>
  <sheetViews>
    <sheetView workbookViewId="0">
      <selection sqref="A1:XFD1048576"/>
    </sheetView>
  </sheetViews>
  <sheetFormatPr defaultRowHeight="13.8" x14ac:dyDescent="0.25"/>
  <cols>
    <col min="1" max="1" width="20.296875" style="16" customWidth="1"/>
    <col min="2" max="3" width="10.5" style="16" bestFit="1" customWidth="1"/>
    <col min="4" max="4" width="14.19921875" style="16" customWidth="1"/>
    <col min="5" max="5" width="9.5" style="16" bestFit="1" customWidth="1"/>
    <col min="6" max="6" width="8.796875" style="16"/>
    <col min="7" max="7" width="10.5" style="16" bestFit="1" customWidth="1"/>
    <col min="8" max="16384" width="8.796875" style="16"/>
  </cols>
  <sheetData>
    <row r="1" spans="1:7" x14ac:dyDescent="0.25">
      <c r="A1" s="16" t="s">
        <v>43</v>
      </c>
      <c r="D1" s="92">
        <v>0.15</v>
      </c>
    </row>
    <row r="2" spans="1:7" x14ac:dyDescent="0.25">
      <c r="A2" s="16" t="s">
        <v>50</v>
      </c>
      <c r="D2" s="92">
        <f>Приклад1_ЕПС!C2</f>
        <v>0.22832701802253724</v>
      </c>
    </row>
    <row r="3" spans="1:7" x14ac:dyDescent="0.25">
      <c r="A3" s="93" t="s">
        <v>53</v>
      </c>
      <c r="B3" s="94">
        <f>[1]Example3_ЕПС!B7</f>
        <v>90000</v>
      </c>
    </row>
    <row r="4" spans="1:7" x14ac:dyDescent="0.25">
      <c r="A4" s="93" t="s">
        <v>54</v>
      </c>
      <c r="B4" s="95">
        <f>-XNPV(D2,B13:B22,A13:A22)</f>
        <v>91122.540771975677</v>
      </c>
    </row>
    <row r="5" spans="1:7" x14ac:dyDescent="0.25">
      <c r="A5" s="93" t="s">
        <v>55</v>
      </c>
      <c r="B5" s="96">
        <v>0</v>
      </c>
    </row>
    <row r="6" spans="1:7" x14ac:dyDescent="0.25">
      <c r="A6" s="93" t="s">
        <v>56</v>
      </c>
      <c r="B6" s="96">
        <v>0</v>
      </c>
    </row>
    <row r="7" spans="1:7" x14ac:dyDescent="0.25">
      <c r="A7" s="93" t="s">
        <v>57</v>
      </c>
      <c r="B7" s="97">
        <f>B4-B3</f>
        <v>1122.5407719756768</v>
      </c>
    </row>
    <row r="8" spans="1:7" x14ac:dyDescent="0.25">
      <c r="A8" s="93" t="s">
        <v>58</v>
      </c>
      <c r="B8" s="97">
        <f>100000*0.15*22/365</f>
        <v>904.10958904109589</v>
      </c>
    </row>
    <row r="9" spans="1:7" ht="14.4" thickBot="1" x14ac:dyDescent="0.3">
      <c r="A9" s="93" t="s">
        <v>59</v>
      </c>
      <c r="B9" s="97">
        <f>B7-B8</f>
        <v>218.43118293458087</v>
      </c>
    </row>
    <row r="10" spans="1:7" x14ac:dyDescent="0.25">
      <c r="A10" s="102" t="s">
        <v>23</v>
      </c>
      <c r="B10" s="131" t="s">
        <v>44</v>
      </c>
      <c r="C10" s="132"/>
      <c r="D10" s="132"/>
      <c r="E10" s="133"/>
      <c r="G10" s="135" t="s">
        <v>49</v>
      </c>
    </row>
    <row r="11" spans="1:7" x14ac:dyDescent="0.25">
      <c r="A11" s="103"/>
      <c r="B11" s="127"/>
      <c r="C11" s="128"/>
      <c r="D11" s="128"/>
      <c r="E11" s="134"/>
      <c r="G11" s="136"/>
    </row>
    <row r="12" spans="1:7" ht="27.6" x14ac:dyDescent="0.25">
      <c r="A12" s="104"/>
      <c r="B12" s="99" t="s">
        <v>45</v>
      </c>
      <c r="C12" s="88" t="s">
        <v>46</v>
      </c>
      <c r="D12" s="88" t="s">
        <v>47</v>
      </c>
      <c r="E12" s="105" t="s">
        <v>48</v>
      </c>
      <c r="G12" s="136"/>
    </row>
    <row r="13" spans="1:7" x14ac:dyDescent="0.25">
      <c r="A13" s="106">
        <v>44501</v>
      </c>
      <c r="B13" s="100">
        <f t="shared" ref="B13:B22" si="0">C13+D13+E13</f>
        <v>0</v>
      </c>
      <c r="C13" s="101">
        <v>0</v>
      </c>
      <c r="D13" s="90"/>
      <c r="E13" s="107">
        <f>[1]Example3_ЕПС!E8</f>
        <v>0</v>
      </c>
      <c r="G13" s="98">
        <v>100000</v>
      </c>
    </row>
    <row r="14" spans="1:7" x14ac:dyDescent="0.25">
      <c r="A14" s="106">
        <f>Приклад1_ЕПС!A8</f>
        <v>44566</v>
      </c>
      <c r="B14" s="100">
        <f t="shared" si="0"/>
        <v>-3616.4383561643835</v>
      </c>
      <c r="C14" s="101">
        <v>0</v>
      </c>
      <c r="D14" s="90"/>
      <c r="E14" s="107">
        <f>Приклад1_ЕПС!E8</f>
        <v>-3616.4383561643835</v>
      </c>
      <c r="G14" s="98">
        <v>100000</v>
      </c>
    </row>
    <row r="15" spans="1:7" x14ac:dyDescent="0.25">
      <c r="A15" s="106">
        <f>Приклад1_ЕПС!A9</f>
        <v>44656</v>
      </c>
      <c r="B15" s="100">
        <f t="shared" si="0"/>
        <v>-3698.6301369863013</v>
      </c>
      <c r="C15" s="101">
        <v>0</v>
      </c>
      <c r="D15" s="90"/>
      <c r="E15" s="107">
        <f>Приклад1_ЕПС!E9</f>
        <v>-3698.6301369863013</v>
      </c>
      <c r="G15" s="98">
        <v>100000</v>
      </c>
    </row>
    <row r="16" spans="1:7" x14ac:dyDescent="0.25">
      <c r="A16" s="106">
        <f>Приклад1_ЕПС!A10</f>
        <v>44747</v>
      </c>
      <c r="B16" s="100">
        <f t="shared" si="0"/>
        <v>-3739.7260273972602</v>
      </c>
      <c r="C16" s="101">
        <v>0</v>
      </c>
      <c r="D16" s="90"/>
      <c r="E16" s="107">
        <f>Приклад1_ЕПС!E10</f>
        <v>-3739.7260273972602</v>
      </c>
      <c r="G16" s="98">
        <v>100000</v>
      </c>
    </row>
    <row r="17" spans="1:7" x14ac:dyDescent="0.25">
      <c r="A17" s="106">
        <f>Приклад1_ЕПС!A11</f>
        <v>44839</v>
      </c>
      <c r="B17" s="100">
        <f t="shared" si="0"/>
        <v>-3780.821917808219</v>
      </c>
      <c r="C17" s="101">
        <v>0</v>
      </c>
      <c r="D17" s="90"/>
      <c r="E17" s="107">
        <f>Приклад1_ЕПС!E11</f>
        <v>-3780.821917808219</v>
      </c>
      <c r="G17" s="98">
        <v>100000</v>
      </c>
    </row>
    <row r="18" spans="1:7" x14ac:dyDescent="0.25">
      <c r="A18" s="106">
        <f>Приклад1_ЕПС!A12</f>
        <v>44931</v>
      </c>
      <c r="B18" s="100">
        <f t="shared" si="0"/>
        <v>-3780.821917808219</v>
      </c>
      <c r="C18" s="101">
        <v>0</v>
      </c>
      <c r="D18" s="90"/>
      <c r="E18" s="107">
        <f>Приклад1_ЕПС!E12</f>
        <v>-3780.821917808219</v>
      </c>
      <c r="G18" s="98">
        <v>100000</v>
      </c>
    </row>
    <row r="19" spans="1:7" x14ac:dyDescent="0.25">
      <c r="A19" s="106">
        <f>Приклад1_ЕПС!A13</f>
        <v>45021</v>
      </c>
      <c r="B19" s="100">
        <f t="shared" si="0"/>
        <v>-3698.6301369863013</v>
      </c>
      <c r="C19" s="101">
        <v>0</v>
      </c>
      <c r="D19" s="90"/>
      <c r="E19" s="107">
        <f>Приклад1_ЕПС!E13</f>
        <v>-3698.6301369863013</v>
      </c>
      <c r="G19" s="98">
        <v>100000</v>
      </c>
    </row>
    <row r="20" spans="1:7" x14ac:dyDescent="0.25">
      <c r="A20" s="106">
        <f>Приклад1_ЕПС!A14</f>
        <v>45112</v>
      </c>
      <c r="B20" s="100">
        <f t="shared" si="0"/>
        <v>-3739.7260273972602</v>
      </c>
      <c r="C20" s="101">
        <v>0</v>
      </c>
      <c r="D20" s="90"/>
      <c r="E20" s="107">
        <f>Приклад1_ЕПС!E14</f>
        <v>-3739.7260273972602</v>
      </c>
      <c r="G20" s="98">
        <v>100000</v>
      </c>
    </row>
    <row r="21" spans="1:7" x14ac:dyDescent="0.25">
      <c r="A21" s="106">
        <f>Приклад1_ЕПС!A15</f>
        <v>45204</v>
      </c>
      <c r="B21" s="100">
        <f t="shared" si="0"/>
        <v>-3780.821917808219</v>
      </c>
      <c r="C21" s="101">
        <v>0</v>
      </c>
      <c r="D21" s="90"/>
      <c r="E21" s="107">
        <f>Приклад1_ЕПС!E15</f>
        <v>-3780.821917808219</v>
      </c>
      <c r="G21" s="98">
        <v>100000</v>
      </c>
    </row>
    <row r="22" spans="1:7" x14ac:dyDescent="0.25">
      <c r="A22" s="106">
        <f>Приклад1_ЕПС!A16</f>
        <v>45235</v>
      </c>
      <c r="B22" s="100">
        <f t="shared" si="0"/>
        <v>-101232.87671232877</v>
      </c>
      <c r="C22" s="101">
        <v>-100000</v>
      </c>
      <c r="D22" s="90"/>
      <c r="E22" s="107">
        <f>Приклад1_ЕПС!E16</f>
        <v>-1232.8767123287671</v>
      </c>
      <c r="G22" s="98">
        <v>100000</v>
      </c>
    </row>
    <row r="23" spans="1:7" ht="14.4" thickBot="1" x14ac:dyDescent="0.3">
      <c r="A23" s="108" t="s">
        <v>45</v>
      </c>
      <c r="B23" s="109">
        <f>SUM(B13:B22)</f>
        <v>-131068.49315068492</v>
      </c>
      <c r="C23" s="109">
        <f>SUM(C13:C22)</f>
        <v>-100000</v>
      </c>
      <c r="D23" s="109">
        <f>SUM(D13:D22)</f>
        <v>0</v>
      </c>
      <c r="E23" s="110">
        <f>SUM(E13:E22)</f>
        <v>-31068.493150684932</v>
      </c>
    </row>
  </sheetData>
  <mergeCells count="2">
    <mergeCell ref="B10:E11"/>
    <mergeCell ref="G10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FDB2-9A29-4776-BF28-E31FC7245357}">
  <dimension ref="A1:E20"/>
  <sheetViews>
    <sheetView workbookViewId="0">
      <selection activeCell="C6" sqref="C6"/>
    </sheetView>
  </sheetViews>
  <sheetFormatPr defaultRowHeight="13.8" x14ac:dyDescent="0.25"/>
  <cols>
    <col min="1" max="1" width="11.19921875" style="10" customWidth="1"/>
    <col min="2" max="2" width="11.796875" style="10" customWidth="1"/>
    <col min="3" max="3" width="11" style="10" bestFit="1" customWidth="1"/>
    <col min="4" max="4" width="10.296875" style="10" customWidth="1"/>
    <col min="5" max="5" width="11.69921875" style="10" customWidth="1"/>
    <col min="6" max="6" width="25.59765625" style="10" customWidth="1"/>
    <col min="7" max="16384" width="8.796875" style="10"/>
  </cols>
  <sheetData>
    <row r="1" spans="1:5" x14ac:dyDescent="0.25">
      <c r="A1" s="10" t="s">
        <v>43</v>
      </c>
      <c r="C1" s="11">
        <v>0.15</v>
      </c>
    </row>
    <row r="2" spans="1:5" x14ac:dyDescent="0.25">
      <c r="A2" s="111" t="s">
        <v>60</v>
      </c>
      <c r="C2" s="11">
        <v>0.25</v>
      </c>
    </row>
    <row r="3" spans="1:5" x14ac:dyDescent="0.25">
      <c r="A3" s="112" t="s">
        <v>61</v>
      </c>
      <c r="B3" s="112"/>
      <c r="C3" s="113">
        <f>-XNPV(C2,B10:B19,A10:A19)</f>
        <v>87214.451567532175</v>
      </c>
    </row>
    <row r="4" spans="1:5" x14ac:dyDescent="0.25">
      <c r="A4" s="111" t="s">
        <v>62</v>
      </c>
      <c r="B4" s="111"/>
      <c r="C4" s="90">
        <v>100000</v>
      </c>
    </row>
    <row r="5" spans="1:5" x14ac:dyDescent="0.25">
      <c r="A5" s="111" t="s">
        <v>47</v>
      </c>
      <c r="B5" s="111"/>
      <c r="C5" s="90">
        <v>-10000</v>
      </c>
    </row>
    <row r="6" spans="1:5" ht="14.4" thickBot="1" x14ac:dyDescent="0.3">
      <c r="A6" s="114" t="s">
        <v>63</v>
      </c>
      <c r="B6" s="114"/>
      <c r="C6" s="115">
        <f>C3-(C4+C5)</f>
        <v>-2785.5484324678255</v>
      </c>
      <c r="D6" s="116"/>
      <c r="E6" s="116"/>
    </row>
    <row r="7" spans="1:5" ht="14.4" customHeight="1" x14ac:dyDescent="0.25">
      <c r="A7" s="102" t="s">
        <v>23</v>
      </c>
      <c r="B7" s="131" t="s">
        <v>44</v>
      </c>
      <c r="C7" s="132"/>
      <c r="D7" s="132"/>
      <c r="E7" s="133"/>
    </row>
    <row r="8" spans="1:5" x14ac:dyDescent="0.25">
      <c r="A8" s="103"/>
      <c r="B8" s="127"/>
      <c r="C8" s="128"/>
      <c r="D8" s="128"/>
      <c r="E8" s="134"/>
    </row>
    <row r="9" spans="1:5" ht="28.2" thickBot="1" x14ac:dyDescent="0.3">
      <c r="A9" s="121"/>
      <c r="B9" s="122" t="s">
        <v>45</v>
      </c>
      <c r="C9" s="123" t="s">
        <v>46</v>
      </c>
      <c r="D9" s="123" t="s">
        <v>47</v>
      </c>
      <c r="E9" s="124" t="s">
        <v>48</v>
      </c>
    </row>
    <row r="10" spans="1:5" x14ac:dyDescent="0.25">
      <c r="A10" s="117">
        <f>Приклад1_ЕПС!A7</f>
        <v>44479</v>
      </c>
      <c r="B10" s="7">
        <v>0</v>
      </c>
      <c r="C10" s="8"/>
      <c r="D10" s="86"/>
      <c r="E10" s="120">
        <v>0</v>
      </c>
    </row>
    <row r="11" spans="1:5" x14ac:dyDescent="0.25">
      <c r="A11" s="117">
        <f>Приклад1_ЕПС!A8</f>
        <v>44566</v>
      </c>
      <c r="B11" s="7">
        <f>Приклад1_ЕПС!B8</f>
        <v>-3616.4383561643835</v>
      </c>
      <c r="C11" s="8"/>
      <c r="D11" s="87"/>
      <c r="E11" s="107">
        <f>Приклад1_ЕПС!E8</f>
        <v>-3616.4383561643835</v>
      </c>
    </row>
    <row r="12" spans="1:5" x14ac:dyDescent="0.25">
      <c r="A12" s="117">
        <f>Приклад1_ЕПС!A9</f>
        <v>44656</v>
      </c>
      <c r="B12" s="7">
        <f>Приклад1_ЕПС!B9</f>
        <v>-3698.6301369863013</v>
      </c>
      <c r="C12" s="8"/>
      <c r="D12" s="87"/>
      <c r="E12" s="107">
        <f>Приклад1_ЕПС!E9</f>
        <v>-3698.6301369863013</v>
      </c>
    </row>
    <row r="13" spans="1:5" x14ac:dyDescent="0.25">
      <c r="A13" s="117">
        <f>Приклад1_ЕПС!A10</f>
        <v>44747</v>
      </c>
      <c r="B13" s="7">
        <f>Приклад1_ЕПС!B10</f>
        <v>-3739.7260273972602</v>
      </c>
      <c r="C13" s="8"/>
      <c r="D13" s="87"/>
      <c r="E13" s="107">
        <f>Приклад1_ЕПС!E10</f>
        <v>-3739.7260273972602</v>
      </c>
    </row>
    <row r="14" spans="1:5" x14ac:dyDescent="0.25">
      <c r="A14" s="117">
        <f>Приклад1_ЕПС!A11</f>
        <v>44839</v>
      </c>
      <c r="B14" s="7">
        <f>Приклад1_ЕПС!B11</f>
        <v>-3780.821917808219</v>
      </c>
      <c r="C14" s="8"/>
      <c r="D14" s="87"/>
      <c r="E14" s="107">
        <f>Приклад1_ЕПС!E11</f>
        <v>-3780.821917808219</v>
      </c>
    </row>
    <row r="15" spans="1:5" x14ac:dyDescent="0.25">
      <c r="A15" s="117">
        <f>Приклад1_ЕПС!A12</f>
        <v>44931</v>
      </c>
      <c r="B15" s="7">
        <f>Приклад1_ЕПС!B12</f>
        <v>-3780.821917808219</v>
      </c>
      <c r="C15" s="8"/>
      <c r="D15" s="87"/>
      <c r="E15" s="107">
        <f>Приклад1_ЕПС!E12</f>
        <v>-3780.821917808219</v>
      </c>
    </row>
    <row r="16" spans="1:5" x14ac:dyDescent="0.25">
      <c r="A16" s="117">
        <f>Приклад1_ЕПС!A13</f>
        <v>45021</v>
      </c>
      <c r="B16" s="7">
        <f>Приклад1_ЕПС!B13</f>
        <v>-3698.6301369863013</v>
      </c>
      <c r="C16" s="8"/>
      <c r="D16" s="87"/>
      <c r="E16" s="107">
        <f>Приклад1_ЕПС!E13</f>
        <v>-3698.6301369863013</v>
      </c>
    </row>
    <row r="17" spans="1:5" x14ac:dyDescent="0.25">
      <c r="A17" s="117">
        <f>Приклад1_ЕПС!A14</f>
        <v>45112</v>
      </c>
      <c r="B17" s="7">
        <f>Приклад1_ЕПС!B14</f>
        <v>-3739.7260273972602</v>
      </c>
      <c r="C17" s="8"/>
      <c r="D17" s="87"/>
      <c r="E17" s="107">
        <f>Приклад1_ЕПС!E14</f>
        <v>-3739.7260273972602</v>
      </c>
    </row>
    <row r="18" spans="1:5" x14ac:dyDescent="0.25">
      <c r="A18" s="117">
        <f>Приклад1_ЕПС!A15</f>
        <v>45204</v>
      </c>
      <c r="B18" s="7">
        <f>Приклад1_ЕПС!B15</f>
        <v>-3780.821917808219</v>
      </c>
      <c r="C18" s="8"/>
      <c r="D18" s="87"/>
      <c r="E18" s="107">
        <f>Приклад1_ЕПС!E15</f>
        <v>-3780.821917808219</v>
      </c>
    </row>
    <row r="19" spans="1:5" ht="14.4" thickBot="1" x14ac:dyDescent="0.3">
      <c r="A19" s="117">
        <f>Приклад1_ЕПС!A16</f>
        <v>45235</v>
      </c>
      <c r="B19" s="7">
        <f>Приклад1_ЕПС!B16</f>
        <v>-101232.87671232877</v>
      </c>
      <c r="C19" s="8">
        <v>-100000</v>
      </c>
      <c r="D19" s="87"/>
      <c r="E19" s="107">
        <f>Приклад1_ЕПС!E16</f>
        <v>-1232.8767123287671</v>
      </c>
    </row>
    <row r="20" spans="1:5" ht="15" thickTop="1" thickBot="1" x14ac:dyDescent="0.3">
      <c r="A20" s="118" t="s">
        <v>45</v>
      </c>
      <c r="B20" s="119">
        <f>SUM(B10:B19)</f>
        <v>-131068.49315068492</v>
      </c>
      <c r="C20" s="119">
        <f>SUM(C10:C19)</f>
        <v>-100000</v>
      </c>
      <c r="D20" s="119">
        <f>SUM(D10:D19)</f>
        <v>0</v>
      </c>
      <c r="E20" s="110">
        <f>SUM(E10:E19)</f>
        <v>-31068.493150684932</v>
      </c>
    </row>
  </sheetData>
  <mergeCells count="1">
    <mergeCell ref="B7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CA76-AD29-4540-BF19-4C6493FA747D}">
  <dimension ref="A1:G23"/>
  <sheetViews>
    <sheetView tabSelected="1" workbookViewId="0">
      <selection activeCell="B3" sqref="B3"/>
    </sheetView>
  </sheetViews>
  <sheetFormatPr defaultRowHeight="13.8" x14ac:dyDescent="0.25"/>
  <cols>
    <col min="1" max="1" width="20.296875" style="16" customWidth="1"/>
    <col min="2" max="3" width="10.5" style="16" bestFit="1" customWidth="1"/>
    <col min="4" max="4" width="14.19921875" style="16" customWidth="1"/>
    <col min="5" max="5" width="9.5" style="16" bestFit="1" customWidth="1"/>
    <col min="6" max="6" width="8.796875" style="16"/>
    <col min="7" max="7" width="10.5" style="16" bestFit="1" customWidth="1"/>
    <col min="8" max="16384" width="8.796875" style="16"/>
  </cols>
  <sheetData>
    <row r="1" spans="1:7" x14ac:dyDescent="0.25">
      <c r="A1" s="16" t="s">
        <v>43</v>
      </c>
      <c r="D1" s="92">
        <v>0.15</v>
      </c>
    </row>
    <row r="2" spans="1:7" x14ac:dyDescent="0.25">
      <c r="A2" s="16" t="s">
        <v>50</v>
      </c>
      <c r="D2" s="92">
        <v>0.25</v>
      </c>
    </row>
    <row r="3" spans="1:7" x14ac:dyDescent="0.25">
      <c r="A3" s="93" t="s">
        <v>53</v>
      </c>
      <c r="B3" s="94">
        <f>Приклад2_FV!C3</f>
        <v>87214.451567532175</v>
      </c>
    </row>
    <row r="4" spans="1:7" x14ac:dyDescent="0.25">
      <c r="A4" s="93" t="s">
        <v>54</v>
      </c>
      <c r="B4" s="95">
        <f>-XNPV(D2,B13:B22,A13:A22)</f>
        <v>88395.387834732523</v>
      </c>
    </row>
    <row r="5" spans="1:7" x14ac:dyDescent="0.25">
      <c r="A5" s="93" t="s">
        <v>55</v>
      </c>
      <c r="B5" s="96">
        <v>0</v>
      </c>
    </row>
    <row r="6" spans="1:7" x14ac:dyDescent="0.25">
      <c r="A6" s="93" t="s">
        <v>56</v>
      </c>
      <c r="B6" s="96">
        <v>0</v>
      </c>
    </row>
    <row r="7" spans="1:7" x14ac:dyDescent="0.25">
      <c r="A7" s="93" t="s">
        <v>57</v>
      </c>
      <c r="B7" s="97">
        <f>B4-B3</f>
        <v>1180.9362672003481</v>
      </c>
    </row>
    <row r="8" spans="1:7" x14ac:dyDescent="0.25">
      <c r="A8" s="93" t="s">
        <v>58</v>
      </c>
      <c r="B8" s="97">
        <f>100000*0.15*22/365</f>
        <v>904.10958904109589</v>
      </c>
    </row>
    <row r="9" spans="1:7" ht="14.4" thickBot="1" x14ac:dyDescent="0.3">
      <c r="A9" s="93" t="s">
        <v>59</v>
      </c>
      <c r="B9" s="97">
        <f>B7-B8</f>
        <v>276.8266781592522</v>
      </c>
    </row>
    <row r="10" spans="1:7" x14ac:dyDescent="0.25">
      <c r="A10" s="102" t="s">
        <v>23</v>
      </c>
      <c r="B10" s="131" t="s">
        <v>44</v>
      </c>
      <c r="C10" s="132"/>
      <c r="D10" s="132"/>
      <c r="E10" s="133"/>
      <c r="G10" s="135" t="s">
        <v>49</v>
      </c>
    </row>
    <row r="11" spans="1:7" x14ac:dyDescent="0.25">
      <c r="A11" s="103"/>
      <c r="B11" s="127"/>
      <c r="C11" s="128"/>
      <c r="D11" s="128"/>
      <c r="E11" s="134"/>
      <c r="G11" s="136"/>
    </row>
    <row r="12" spans="1:7" ht="27.6" x14ac:dyDescent="0.25">
      <c r="A12" s="104"/>
      <c r="B12" s="99" t="s">
        <v>45</v>
      </c>
      <c r="C12" s="88" t="s">
        <v>46</v>
      </c>
      <c r="D12" s="88" t="s">
        <v>47</v>
      </c>
      <c r="E12" s="105" t="s">
        <v>48</v>
      </c>
      <c r="G12" s="136"/>
    </row>
    <row r="13" spans="1:7" x14ac:dyDescent="0.25">
      <c r="A13" s="106">
        <v>44501</v>
      </c>
      <c r="B13" s="100">
        <f t="shared" ref="B13:B22" si="0">C13+D13+E13</f>
        <v>0</v>
      </c>
      <c r="C13" s="101">
        <v>0</v>
      </c>
      <c r="D13" s="90"/>
      <c r="E13" s="107">
        <f>[1]Example3_ЕПС!E8</f>
        <v>0</v>
      </c>
      <c r="G13" s="98">
        <v>100000</v>
      </c>
    </row>
    <row r="14" spans="1:7" x14ac:dyDescent="0.25">
      <c r="A14" s="106">
        <f>Приклад1_ЕПС!A8</f>
        <v>44566</v>
      </c>
      <c r="B14" s="100">
        <f t="shared" si="0"/>
        <v>-3616.4383561643835</v>
      </c>
      <c r="C14" s="101">
        <v>0</v>
      </c>
      <c r="D14" s="90"/>
      <c r="E14" s="107">
        <f>Приклад1_ЕПС!E8</f>
        <v>-3616.4383561643835</v>
      </c>
      <c r="G14" s="98">
        <v>100000</v>
      </c>
    </row>
    <row r="15" spans="1:7" x14ac:dyDescent="0.25">
      <c r="A15" s="106">
        <f>Приклад1_ЕПС!A9</f>
        <v>44656</v>
      </c>
      <c r="B15" s="100">
        <f t="shared" si="0"/>
        <v>-3698.6301369863013</v>
      </c>
      <c r="C15" s="101">
        <v>0</v>
      </c>
      <c r="D15" s="90"/>
      <c r="E15" s="107">
        <f>Приклад1_ЕПС!E9</f>
        <v>-3698.6301369863013</v>
      </c>
      <c r="G15" s="98">
        <v>100000</v>
      </c>
    </row>
    <row r="16" spans="1:7" x14ac:dyDescent="0.25">
      <c r="A16" s="106">
        <f>Приклад1_ЕПС!A10</f>
        <v>44747</v>
      </c>
      <c r="B16" s="100">
        <f t="shared" si="0"/>
        <v>-3739.7260273972602</v>
      </c>
      <c r="C16" s="101">
        <v>0</v>
      </c>
      <c r="D16" s="90"/>
      <c r="E16" s="107">
        <f>Приклад1_ЕПС!E10</f>
        <v>-3739.7260273972602</v>
      </c>
      <c r="G16" s="98">
        <v>100000</v>
      </c>
    </row>
    <row r="17" spans="1:7" x14ac:dyDescent="0.25">
      <c r="A17" s="106">
        <f>Приклад1_ЕПС!A11</f>
        <v>44839</v>
      </c>
      <c r="B17" s="100">
        <f t="shared" si="0"/>
        <v>-3780.821917808219</v>
      </c>
      <c r="C17" s="101">
        <v>0</v>
      </c>
      <c r="D17" s="90"/>
      <c r="E17" s="107">
        <f>Приклад1_ЕПС!E11</f>
        <v>-3780.821917808219</v>
      </c>
      <c r="G17" s="98">
        <v>100000</v>
      </c>
    </row>
    <row r="18" spans="1:7" x14ac:dyDescent="0.25">
      <c r="A18" s="106">
        <f>Приклад1_ЕПС!A12</f>
        <v>44931</v>
      </c>
      <c r="B18" s="100">
        <f t="shared" si="0"/>
        <v>-3780.821917808219</v>
      </c>
      <c r="C18" s="101">
        <v>0</v>
      </c>
      <c r="D18" s="90"/>
      <c r="E18" s="107">
        <f>Приклад1_ЕПС!E12</f>
        <v>-3780.821917808219</v>
      </c>
      <c r="G18" s="98">
        <v>100000</v>
      </c>
    </row>
    <row r="19" spans="1:7" x14ac:dyDescent="0.25">
      <c r="A19" s="106">
        <f>Приклад1_ЕПС!A13</f>
        <v>45021</v>
      </c>
      <c r="B19" s="100">
        <f t="shared" si="0"/>
        <v>-3698.6301369863013</v>
      </c>
      <c r="C19" s="101">
        <v>0</v>
      </c>
      <c r="D19" s="90"/>
      <c r="E19" s="107">
        <f>Приклад1_ЕПС!E13</f>
        <v>-3698.6301369863013</v>
      </c>
      <c r="G19" s="98">
        <v>100000</v>
      </c>
    </row>
    <row r="20" spans="1:7" x14ac:dyDescent="0.25">
      <c r="A20" s="106">
        <f>Приклад1_ЕПС!A14</f>
        <v>45112</v>
      </c>
      <c r="B20" s="100">
        <f t="shared" si="0"/>
        <v>-3739.7260273972602</v>
      </c>
      <c r="C20" s="101">
        <v>0</v>
      </c>
      <c r="D20" s="90"/>
      <c r="E20" s="107">
        <f>Приклад1_ЕПС!E14</f>
        <v>-3739.7260273972602</v>
      </c>
      <c r="G20" s="98">
        <v>100000</v>
      </c>
    </row>
    <row r="21" spans="1:7" x14ac:dyDescent="0.25">
      <c r="A21" s="106">
        <f>Приклад1_ЕПС!A15</f>
        <v>45204</v>
      </c>
      <c r="B21" s="100">
        <f t="shared" si="0"/>
        <v>-3780.821917808219</v>
      </c>
      <c r="C21" s="101">
        <v>0</v>
      </c>
      <c r="D21" s="90"/>
      <c r="E21" s="107">
        <f>Приклад1_ЕПС!E15</f>
        <v>-3780.821917808219</v>
      </c>
      <c r="G21" s="98">
        <v>100000</v>
      </c>
    </row>
    <row r="22" spans="1:7" x14ac:dyDescent="0.25">
      <c r="A22" s="106">
        <f>Приклад1_ЕПС!A16</f>
        <v>45235</v>
      </c>
      <c r="B22" s="100">
        <f t="shared" si="0"/>
        <v>-101232.87671232877</v>
      </c>
      <c r="C22" s="101">
        <v>-100000</v>
      </c>
      <c r="D22" s="90"/>
      <c r="E22" s="107">
        <f>Приклад1_ЕПС!E16</f>
        <v>-1232.8767123287671</v>
      </c>
      <c r="G22" s="98">
        <v>100000</v>
      </c>
    </row>
    <row r="23" spans="1:7" ht="14.4" thickBot="1" x14ac:dyDescent="0.3">
      <c r="A23" s="108" t="s">
        <v>45</v>
      </c>
      <c r="B23" s="109">
        <f>SUM(B13:B22)</f>
        <v>-131068.49315068492</v>
      </c>
      <c r="C23" s="109">
        <f>SUM(C13:C22)</f>
        <v>-100000</v>
      </c>
      <c r="D23" s="109">
        <f>SUM(D13:D22)</f>
        <v>0</v>
      </c>
      <c r="E23" s="110">
        <f>SUM(E13:E22)</f>
        <v>-31068.493150684932</v>
      </c>
    </row>
  </sheetData>
  <mergeCells count="2">
    <mergeCell ref="B10:E11"/>
    <mergeCell ref="G10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D53A-55AA-45E9-AE61-52E8679481B4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31DE7-27B5-4EE9-B87E-A93402187523}">
  <dimension ref="A1:Y1024"/>
  <sheetViews>
    <sheetView topLeftCell="A62" workbookViewId="0">
      <selection activeCell="F77" sqref="F77"/>
    </sheetView>
  </sheetViews>
  <sheetFormatPr defaultColWidth="12.59765625" defaultRowHeight="13.8" x14ac:dyDescent="0.25"/>
  <cols>
    <col min="1" max="3" width="13.19921875" style="12" customWidth="1"/>
    <col min="4" max="4" width="15" style="12" customWidth="1"/>
    <col min="5" max="6" width="16.69921875" style="12" customWidth="1"/>
    <col min="7" max="14" width="13.19921875" style="12" customWidth="1"/>
    <col min="15" max="25" width="7.59765625" style="12" customWidth="1"/>
    <col min="26" max="16384" width="12.59765625" style="12"/>
  </cols>
  <sheetData>
    <row r="1" spans="1:25" ht="16.5" customHeight="1" x14ac:dyDescent="0.25">
      <c r="D1" s="13"/>
      <c r="E1" s="13"/>
      <c r="F1" s="13"/>
      <c r="G1" s="13"/>
      <c r="H1" s="42"/>
      <c r="I1" s="42"/>
      <c r="J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17.399999999999999" x14ac:dyDescent="0.25">
      <c r="B2" s="43" t="s">
        <v>39</v>
      </c>
      <c r="C2" s="14"/>
      <c r="D2" s="14"/>
      <c r="E2" s="15"/>
      <c r="F2" s="15"/>
      <c r="G2" s="14"/>
      <c r="H2" s="42"/>
      <c r="I2" s="42"/>
      <c r="J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x14ac:dyDescent="0.25">
      <c r="B3" s="44"/>
      <c r="C3" s="14"/>
      <c r="D3" s="14"/>
      <c r="E3" s="15"/>
      <c r="F3" s="15"/>
      <c r="G3" s="14"/>
      <c r="H3" s="42"/>
      <c r="I3" s="42"/>
      <c r="J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15.6" x14ac:dyDescent="0.3">
      <c r="B4" s="45" t="s">
        <v>0</v>
      </c>
      <c r="C4" s="14"/>
      <c r="D4" s="14"/>
      <c r="E4" s="15"/>
      <c r="F4" s="15"/>
      <c r="G4" s="14"/>
      <c r="H4" s="42"/>
      <c r="I4" s="46" t="s">
        <v>1</v>
      </c>
      <c r="J4" s="46"/>
      <c r="K4" s="46"/>
      <c r="L4" s="46"/>
      <c r="M4" s="47"/>
      <c r="N4" s="48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5" ht="29.25" customHeight="1" x14ac:dyDescent="0.25">
      <c r="A5" s="49"/>
      <c r="B5" s="137" t="s">
        <v>2</v>
      </c>
      <c r="C5" s="138"/>
      <c r="D5" s="138"/>
      <c r="E5" s="50">
        <v>44500.768483796295</v>
      </c>
      <c r="F5" s="50"/>
      <c r="G5" s="51"/>
      <c r="H5" s="49"/>
      <c r="I5" s="139" t="s">
        <v>3</v>
      </c>
      <c r="J5" s="138"/>
      <c r="K5" s="138"/>
      <c r="L5" s="52">
        <f>XIRR(C26:C76,B26:B76)</f>
        <v>0.29718905091285708</v>
      </c>
      <c r="M5" s="49"/>
      <c r="N5" s="53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x14ac:dyDescent="0.25">
      <c r="A6" s="49"/>
      <c r="B6" s="137" t="s">
        <v>4</v>
      </c>
      <c r="C6" s="138"/>
      <c r="D6" s="138"/>
      <c r="E6" s="54">
        <v>1</v>
      </c>
      <c r="F6" s="54"/>
      <c r="G6" s="55"/>
      <c r="H6" s="49"/>
      <c r="I6" s="139" t="s">
        <v>5</v>
      </c>
      <c r="J6" s="138"/>
      <c r="K6" s="138"/>
      <c r="L6" s="56">
        <f>L7+L8</f>
        <v>90000</v>
      </c>
      <c r="M6" s="57"/>
      <c r="N6" s="53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x14ac:dyDescent="0.25">
      <c r="A7" s="49"/>
      <c r="B7" s="137" t="s">
        <v>6</v>
      </c>
      <c r="C7" s="138"/>
      <c r="D7" s="138"/>
      <c r="E7" s="58">
        <v>36526</v>
      </c>
      <c r="F7" s="58"/>
      <c r="G7" s="55"/>
      <c r="H7" s="49"/>
      <c r="I7" s="139" t="s">
        <v>7</v>
      </c>
      <c r="J7" s="138"/>
      <c r="K7" s="138"/>
      <c r="L7" s="56">
        <f>E12</f>
        <v>100000</v>
      </c>
      <c r="M7" s="57"/>
      <c r="N7" s="53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5">
      <c r="A8" s="49"/>
      <c r="B8" s="137" t="s">
        <v>8</v>
      </c>
      <c r="C8" s="138"/>
      <c r="D8" s="138"/>
      <c r="E8" s="54" t="s">
        <v>51</v>
      </c>
      <c r="F8" s="54"/>
      <c r="G8" s="55"/>
      <c r="H8" s="49"/>
      <c r="I8" s="140" t="s">
        <v>9</v>
      </c>
      <c r="J8" s="138"/>
      <c r="K8" s="138"/>
      <c r="L8" s="56">
        <f>E14</f>
        <v>-10000</v>
      </c>
      <c r="M8" s="59"/>
      <c r="N8" s="56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x14ac:dyDescent="0.25">
      <c r="A9" s="49"/>
      <c r="B9" s="137" t="s">
        <v>10</v>
      </c>
      <c r="C9" s="138"/>
      <c r="D9" s="138"/>
      <c r="E9" s="58">
        <v>44479</v>
      </c>
      <c r="F9" s="58"/>
      <c r="G9" s="55"/>
      <c r="H9" s="49"/>
      <c r="I9" s="49"/>
      <c r="J9" s="141"/>
      <c r="K9" s="138"/>
      <c r="L9" s="138"/>
      <c r="M9" s="56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x14ac:dyDescent="0.25">
      <c r="A10" s="49"/>
      <c r="B10" s="137" t="s">
        <v>11</v>
      </c>
      <c r="C10" s="138"/>
      <c r="D10" s="138"/>
      <c r="E10" s="58">
        <v>45209</v>
      </c>
      <c r="F10" s="58"/>
      <c r="G10" s="55"/>
      <c r="H10" s="49"/>
      <c r="I10" s="49"/>
      <c r="J10" s="141"/>
      <c r="K10" s="138"/>
      <c r="L10" s="138"/>
      <c r="M10" s="56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x14ac:dyDescent="0.25">
      <c r="A11" s="49"/>
      <c r="B11" s="137" t="s">
        <v>12</v>
      </c>
      <c r="C11" s="138"/>
      <c r="D11" s="138"/>
      <c r="E11" s="54" t="s">
        <v>13</v>
      </c>
      <c r="F11" s="54"/>
      <c r="G11" s="55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x14ac:dyDescent="0.25">
      <c r="A12" s="49"/>
      <c r="B12" s="137" t="s">
        <v>14</v>
      </c>
      <c r="C12" s="138"/>
      <c r="D12" s="138"/>
      <c r="E12" s="60">
        <v>100000</v>
      </c>
      <c r="F12" s="60"/>
      <c r="G12" s="55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25" x14ac:dyDescent="0.25">
      <c r="A13" s="49"/>
      <c r="B13" s="137" t="s">
        <v>15</v>
      </c>
      <c r="C13" s="138"/>
      <c r="D13" s="138"/>
      <c r="E13" s="54" t="s">
        <v>12</v>
      </c>
      <c r="F13" s="54"/>
      <c r="G13" s="55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 spans="1:25" x14ac:dyDescent="0.25">
      <c r="A14" s="49"/>
      <c r="B14" s="137" t="s">
        <v>16</v>
      </c>
      <c r="C14" s="138"/>
      <c r="D14" s="138"/>
      <c r="E14" s="60">
        <v>-10000</v>
      </c>
      <c r="F14" s="60"/>
      <c r="G14" s="55"/>
      <c r="H14" s="61"/>
      <c r="I14" s="61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spans="1:25" x14ac:dyDescent="0.25">
      <c r="A15" s="49"/>
      <c r="B15" s="137" t="s">
        <v>17</v>
      </c>
      <c r="C15" s="138"/>
      <c r="D15" s="138"/>
      <c r="E15" s="62">
        <v>0.15</v>
      </c>
      <c r="F15" s="62"/>
      <c r="G15" s="55"/>
      <c r="H15" s="49"/>
      <c r="I15" s="137"/>
      <c r="J15" s="138"/>
      <c r="K15" s="138"/>
      <c r="L15" s="54"/>
      <c r="M15" s="63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 spans="1:25" ht="32.25" customHeight="1" x14ac:dyDescent="0.25">
      <c r="A16" s="49"/>
      <c r="B16" s="137" t="s">
        <v>18</v>
      </c>
      <c r="C16" s="138"/>
      <c r="D16" s="138"/>
      <c r="E16" s="54" t="s">
        <v>19</v>
      </c>
      <c r="F16" s="54"/>
      <c r="G16" s="55"/>
      <c r="H16" s="49"/>
      <c r="I16" s="49"/>
      <c r="J16" s="49"/>
      <c r="K16" s="49"/>
      <c r="L16" s="49"/>
      <c r="M16" s="63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 spans="1:25" x14ac:dyDescent="0.25">
      <c r="A17" s="49"/>
      <c r="B17" s="137" t="s">
        <v>20</v>
      </c>
      <c r="C17" s="138"/>
      <c r="D17" s="138"/>
      <c r="E17" s="54" t="s">
        <v>21</v>
      </c>
      <c r="F17" s="54"/>
      <c r="G17" s="64"/>
      <c r="H17" s="49"/>
      <c r="I17" s="49"/>
      <c r="J17" s="49"/>
      <c r="K17" s="49"/>
      <c r="L17" s="49"/>
      <c r="M17" s="63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25" x14ac:dyDescent="0.25">
      <c r="A18" s="49"/>
      <c r="B18" s="137" t="s">
        <v>40</v>
      </c>
      <c r="C18" s="138"/>
      <c r="D18" s="138"/>
      <c r="E18" s="54" t="s">
        <v>41</v>
      </c>
      <c r="F18" s="54"/>
      <c r="G18" s="64"/>
      <c r="H18" s="49"/>
      <c r="I18" s="49"/>
      <c r="J18" s="49"/>
      <c r="K18" s="49"/>
      <c r="L18" s="49"/>
      <c r="M18" s="63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spans="1:25" x14ac:dyDescent="0.25">
      <c r="A19" s="49"/>
      <c r="B19" s="137" t="s">
        <v>42</v>
      </c>
      <c r="C19" s="138"/>
      <c r="D19" s="138"/>
      <c r="E19" s="54">
        <v>5</v>
      </c>
      <c r="F19" s="54"/>
      <c r="G19" s="64"/>
      <c r="H19" s="49"/>
      <c r="I19" s="49"/>
      <c r="J19" s="49"/>
      <c r="K19" s="49"/>
      <c r="L19" s="49"/>
      <c r="M19" s="63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1:25" x14ac:dyDescent="0.25">
      <c r="A20" s="49"/>
      <c r="B20" s="137" t="s">
        <v>22</v>
      </c>
      <c r="C20" s="138"/>
      <c r="D20" s="138"/>
      <c r="E20" s="54" t="s">
        <v>52</v>
      </c>
      <c r="F20" s="54"/>
      <c r="G20" s="64"/>
      <c r="H20" s="49"/>
      <c r="I20" s="49"/>
      <c r="J20" s="49"/>
      <c r="K20" s="49"/>
      <c r="L20" s="49"/>
      <c r="M20" s="63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 spans="1:25" ht="23.25" customHeight="1" x14ac:dyDescent="0.25">
      <c r="B21" s="65"/>
      <c r="C21" s="17"/>
      <c r="D21" s="17"/>
      <c r="E21" s="18"/>
      <c r="F21" s="18"/>
      <c r="G21" s="13"/>
      <c r="M21" s="63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1:25" ht="15.75" customHeight="1" thickBot="1" x14ac:dyDescent="0.3">
      <c r="D22" s="19"/>
      <c r="E22" s="19"/>
      <c r="F22" s="19"/>
      <c r="G22" s="13"/>
      <c r="H22" s="20"/>
      <c r="I22" s="42"/>
      <c r="J22" s="42"/>
      <c r="L22" s="63"/>
      <c r="M22" s="63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</row>
    <row r="23" spans="1:25" ht="13.5" customHeight="1" x14ac:dyDescent="0.25">
      <c r="B23" s="21" t="s">
        <v>23</v>
      </c>
      <c r="C23" s="147" t="s">
        <v>24</v>
      </c>
      <c r="D23" s="143"/>
      <c r="E23" s="143"/>
      <c r="F23" s="143"/>
      <c r="G23" s="142" t="s">
        <v>25</v>
      </c>
      <c r="H23" s="143"/>
      <c r="I23" s="143"/>
      <c r="J23" s="143"/>
      <c r="K23" s="146" t="s">
        <v>26</v>
      </c>
      <c r="L23" s="143"/>
      <c r="M23" s="143"/>
      <c r="N23" s="66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</row>
    <row r="24" spans="1:25" ht="27.75" customHeight="1" x14ac:dyDescent="0.25">
      <c r="B24" s="67"/>
      <c r="C24" s="144"/>
      <c r="D24" s="145"/>
      <c r="E24" s="145"/>
      <c r="F24" s="145"/>
      <c r="G24" s="144"/>
      <c r="H24" s="145"/>
      <c r="I24" s="145"/>
      <c r="J24" s="145"/>
      <c r="K24" s="144"/>
      <c r="L24" s="145"/>
      <c r="M24" s="145"/>
      <c r="N24" s="68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</row>
    <row r="25" spans="1:25" ht="46.5" customHeight="1" thickBot="1" x14ac:dyDescent="0.3">
      <c r="B25" s="22"/>
      <c r="C25" s="23" t="s">
        <v>27</v>
      </c>
      <c r="D25" s="24" t="s">
        <v>7</v>
      </c>
      <c r="E25" s="24" t="s">
        <v>28</v>
      </c>
      <c r="F25" s="24" t="s">
        <v>29</v>
      </c>
      <c r="G25" s="25" t="s">
        <v>27</v>
      </c>
      <c r="H25" s="24" t="s">
        <v>7</v>
      </c>
      <c r="I25" s="24" t="s">
        <v>30</v>
      </c>
      <c r="J25" s="26" t="s">
        <v>31</v>
      </c>
      <c r="K25" s="69" t="s">
        <v>32</v>
      </c>
      <c r="L25" s="70" t="s">
        <v>33</v>
      </c>
      <c r="M25" s="71" t="s">
        <v>34</v>
      </c>
      <c r="N25" s="72" t="s">
        <v>35</v>
      </c>
    </row>
    <row r="26" spans="1:25" ht="15.75" customHeight="1" x14ac:dyDescent="0.25">
      <c r="A26" s="20"/>
      <c r="B26" s="73">
        <v>44479</v>
      </c>
      <c r="C26" s="27">
        <f t="shared" ref="C26:C76" si="0">D26+E26+F26</f>
        <v>90000</v>
      </c>
      <c r="D26" s="28">
        <f>E12</f>
        <v>100000</v>
      </c>
      <c r="E26" s="28">
        <f>L8</f>
        <v>-10000</v>
      </c>
      <c r="F26" s="29"/>
      <c r="G26" s="30">
        <f>ROUND(-((XNPV(L5,C26:C76,B26:B76)-C26)*(1+L5)^(1/365)),2)</f>
        <v>90064.18</v>
      </c>
      <c r="H26" s="28">
        <f>E12</f>
        <v>100000</v>
      </c>
      <c r="I26" s="28">
        <f>L26+F26</f>
        <v>41.1</v>
      </c>
      <c r="J26" s="31">
        <f>M26+L8</f>
        <v>-9976.9200000000073</v>
      </c>
      <c r="K26" s="74">
        <f>G26-L6</f>
        <v>64.179999999993015</v>
      </c>
      <c r="L26" s="28">
        <f>ROUND(H26*E15*1/365,2)</f>
        <v>41.1</v>
      </c>
      <c r="M26" s="28">
        <f t="shared" ref="M26:M76" si="1">K26-L26</f>
        <v>23.079999999993014</v>
      </c>
      <c r="N26" s="31"/>
    </row>
    <row r="27" spans="1:25" ht="15.75" customHeight="1" x14ac:dyDescent="0.25">
      <c r="A27" s="32"/>
      <c r="B27" s="75">
        <v>44500</v>
      </c>
      <c r="C27" s="27">
        <f t="shared" si="0"/>
        <v>0</v>
      </c>
      <c r="D27" s="33"/>
      <c r="E27" s="33"/>
      <c r="F27" s="34"/>
      <c r="G27" s="30">
        <f>ROUND(-((XNPV(L5,C27:C76,B27:B76)-C27)*(1+L5)^(1/365)),2)</f>
        <v>91422.62</v>
      </c>
      <c r="H27" s="28">
        <f t="shared" ref="H27:H76" si="2">H26+D27</f>
        <v>100000</v>
      </c>
      <c r="I27" s="28">
        <f t="shared" ref="I27:I76" si="3">L27+F27+I26</f>
        <v>904.11</v>
      </c>
      <c r="J27" s="28">
        <f t="shared" ref="J27:J76" si="4">M27+J26</f>
        <v>-9481.4900000000052</v>
      </c>
      <c r="K27" s="74">
        <f t="shared" ref="K27:K76" si="5">G27-G26-C27</f>
        <v>1358.4400000000023</v>
      </c>
      <c r="L27" s="28">
        <f>ROUND(H26*E15*(B27-B26)/365,2)+0</f>
        <v>863.01</v>
      </c>
      <c r="M27" s="28">
        <f t="shared" si="1"/>
        <v>495.43000000000234</v>
      </c>
      <c r="N27" s="31">
        <f>M27+M26</f>
        <v>518.50999999999533</v>
      </c>
      <c r="O27" s="20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spans="1:25" ht="15.75" customHeight="1" x14ac:dyDescent="0.25">
      <c r="A28" s="35"/>
      <c r="B28" s="75">
        <v>44505</v>
      </c>
      <c r="C28" s="27">
        <f t="shared" si="0"/>
        <v>-5109.59</v>
      </c>
      <c r="D28" s="33">
        <f>ROUND(-E12/25,2)</f>
        <v>-4000</v>
      </c>
      <c r="E28" s="33"/>
      <c r="F28" s="34">
        <f>-L28-L27-L26</f>
        <v>-1109.5899999999999</v>
      </c>
      <c r="G28" s="30">
        <f>ROUND(-((XNPV(L5,C28:C76,B28:B76)-C28)*(1+L5)^(1/365)),2)</f>
        <v>86635.83</v>
      </c>
      <c r="H28" s="28">
        <f t="shared" si="2"/>
        <v>96000</v>
      </c>
      <c r="I28" s="28">
        <f t="shared" si="3"/>
        <v>0</v>
      </c>
      <c r="J28" s="28">
        <f t="shared" si="4"/>
        <v>-9364.1699999999983</v>
      </c>
      <c r="K28" s="74">
        <f t="shared" si="5"/>
        <v>322.80000000000655</v>
      </c>
      <c r="L28" s="28">
        <f>ROUND(H27*E15*(B28-B27)/365,2)+0</f>
        <v>205.48</v>
      </c>
      <c r="M28" s="28">
        <f t="shared" si="1"/>
        <v>117.32000000000656</v>
      </c>
      <c r="N28" s="31"/>
      <c r="O28" s="20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1:25" ht="15.75" customHeight="1" x14ac:dyDescent="0.25">
      <c r="A29" s="35"/>
      <c r="B29" s="75">
        <v>44530</v>
      </c>
      <c r="C29" s="27">
        <f t="shared" si="0"/>
        <v>0</v>
      </c>
      <c r="D29" s="33"/>
      <c r="E29" s="33"/>
      <c r="F29" s="34"/>
      <c r="G29" s="30">
        <f>ROUND(-((XNPV(L5,C29:C76,B29:B76)-C29)*(1+L5)^(1/365)),2)</f>
        <v>88193.69</v>
      </c>
      <c r="H29" s="28">
        <f t="shared" si="2"/>
        <v>96000</v>
      </c>
      <c r="I29" s="28">
        <f t="shared" si="3"/>
        <v>986.3</v>
      </c>
      <c r="J29" s="28">
        <f t="shared" si="4"/>
        <v>-8792.6099999999969</v>
      </c>
      <c r="K29" s="74">
        <f t="shared" si="5"/>
        <v>1557.8600000000006</v>
      </c>
      <c r="L29" s="28">
        <f>ROUND(H28*E15*(B29-B28)/365,2)+0</f>
        <v>986.3</v>
      </c>
      <c r="M29" s="28">
        <f t="shared" si="1"/>
        <v>571.56000000000063</v>
      </c>
      <c r="N29" s="31">
        <f>M29+M28</f>
        <v>688.88000000000716</v>
      </c>
      <c r="O29" s="20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5" ht="15.75" customHeight="1" x14ac:dyDescent="0.25">
      <c r="A30" s="35"/>
      <c r="B30" s="75">
        <v>44535</v>
      </c>
      <c r="C30" s="27">
        <f t="shared" si="0"/>
        <v>-5183.5599999999995</v>
      </c>
      <c r="D30" s="33">
        <f>ROUND(-E12/25,2)</f>
        <v>-4000</v>
      </c>
      <c r="E30" s="33"/>
      <c r="F30" s="34">
        <f>-L30-L29</f>
        <v>-1183.56</v>
      </c>
      <c r="G30" s="30">
        <f>ROUND(-((XNPV(L5,C30:C76,B30:B76)-C30)*(1+L5)^(1/365)),2)</f>
        <v>83321.350000000006</v>
      </c>
      <c r="H30" s="28">
        <f t="shared" si="2"/>
        <v>92000</v>
      </c>
      <c r="I30" s="28">
        <f t="shared" si="3"/>
        <v>0</v>
      </c>
      <c r="J30" s="28">
        <f t="shared" si="4"/>
        <v>-8678.6499999999942</v>
      </c>
      <c r="K30" s="74">
        <f t="shared" si="5"/>
        <v>311.22000000000298</v>
      </c>
      <c r="L30" s="28">
        <f>ROUND(H29*E15*(B30-B29)/365,2)+0</f>
        <v>197.26</v>
      </c>
      <c r="M30" s="28">
        <f t="shared" si="1"/>
        <v>113.96000000000299</v>
      </c>
      <c r="N30" s="31"/>
      <c r="O30" s="20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5" ht="15.75" customHeight="1" x14ac:dyDescent="0.25">
      <c r="A31" s="35"/>
      <c r="B31" s="75">
        <v>44561</v>
      </c>
      <c r="C31" s="27">
        <f t="shared" si="0"/>
        <v>0</v>
      </c>
      <c r="D31" s="33"/>
      <c r="E31" s="33"/>
      <c r="F31" s="34"/>
      <c r="G31" s="30">
        <f>ROUND(-((XNPV(L5,C31:C76,B31:B76)-C31)*(1+L5)^(1/365)),2)</f>
        <v>84880.09</v>
      </c>
      <c r="H31" s="28">
        <f t="shared" si="2"/>
        <v>92000</v>
      </c>
      <c r="I31" s="28">
        <f t="shared" si="3"/>
        <v>983.01</v>
      </c>
      <c r="J31" s="28">
        <f t="shared" si="4"/>
        <v>-8102.9200000000037</v>
      </c>
      <c r="K31" s="74">
        <f t="shared" si="5"/>
        <v>1558.7399999999907</v>
      </c>
      <c r="L31" s="28">
        <f>ROUND(H30*E15*(B31-B30)/365,2)+0</f>
        <v>983.01</v>
      </c>
      <c r="M31" s="28">
        <f t="shared" si="1"/>
        <v>575.7299999999907</v>
      </c>
      <c r="N31" s="31">
        <f>M31+M30</f>
        <v>689.68999999999369</v>
      </c>
      <c r="O31" s="20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5" ht="15.75" customHeight="1" x14ac:dyDescent="0.25">
      <c r="A32" s="35"/>
      <c r="B32" s="75">
        <v>44566</v>
      </c>
      <c r="C32" s="27">
        <f t="shared" si="0"/>
        <v>-5172.05</v>
      </c>
      <c r="D32" s="33">
        <f>ROUND(-E12/25,2)</f>
        <v>-4000</v>
      </c>
      <c r="E32" s="33"/>
      <c r="F32" s="34">
        <f>-L32-L31</f>
        <v>-1172.05</v>
      </c>
      <c r="G32" s="30">
        <f>ROUND(-((XNPV(L5,C32:C76,B32:B76)-C32)*(1+L5)^(1/365)),2)</f>
        <v>80007.44</v>
      </c>
      <c r="H32" s="28">
        <f t="shared" si="2"/>
        <v>88000</v>
      </c>
      <c r="I32" s="28">
        <f t="shared" si="3"/>
        <v>0</v>
      </c>
      <c r="J32" s="28">
        <f t="shared" si="4"/>
        <v>-7992.5599999999977</v>
      </c>
      <c r="K32" s="74">
        <f t="shared" si="5"/>
        <v>299.400000000006</v>
      </c>
      <c r="L32" s="28">
        <f>ROUND(H31*E15*(B32-B31)/365,2)+0</f>
        <v>189.04</v>
      </c>
      <c r="M32" s="28">
        <f t="shared" si="1"/>
        <v>110.36000000000601</v>
      </c>
      <c r="N32" s="31"/>
      <c r="O32" s="20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5.75" customHeight="1" x14ac:dyDescent="0.25">
      <c r="A33" s="35"/>
      <c r="B33" s="75">
        <v>44592</v>
      </c>
      <c r="C33" s="27">
        <f t="shared" si="0"/>
        <v>0</v>
      </c>
      <c r="D33" s="33"/>
      <c r="E33" s="33"/>
      <c r="F33" s="34"/>
      <c r="G33" s="30">
        <f>ROUND(-((XNPV(L5,C33:C76,B33:B76)-C33)*(1+L5)^(1/365)),2)</f>
        <v>81504.19</v>
      </c>
      <c r="H33" s="28">
        <f t="shared" si="2"/>
        <v>88000</v>
      </c>
      <c r="I33" s="28">
        <f t="shared" si="3"/>
        <v>940.27</v>
      </c>
      <c r="J33" s="28">
        <f t="shared" si="4"/>
        <v>-7436.0799999999981</v>
      </c>
      <c r="K33" s="74">
        <f t="shared" si="5"/>
        <v>1496.75</v>
      </c>
      <c r="L33" s="28">
        <f>ROUND(H32*E15*(B33-B32)/365,2)+0</f>
        <v>940.27</v>
      </c>
      <c r="M33" s="28">
        <f t="shared" si="1"/>
        <v>556.48</v>
      </c>
      <c r="N33" s="31">
        <f>M33+M32</f>
        <v>666.84000000000606</v>
      </c>
      <c r="O33" s="20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5.75" customHeight="1" x14ac:dyDescent="0.25">
      <c r="A34" s="35"/>
      <c r="B34" s="75">
        <v>44597</v>
      </c>
      <c r="C34" s="27">
        <f t="shared" si="0"/>
        <v>-5121.09</v>
      </c>
      <c r="D34" s="33">
        <f>ROUND(-E12/25,2)</f>
        <v>-4000</v>
      </c>
      <c r="E34" s="33"/>
      <c r="F34" s="34">
        <f>-L34-L33</f>
        <v>-1121.0899999999999</v>
      </c>
      <c r="G34" s="30">
        <f>ROUND(-((XNPV(L5,C34:C76,B34:B76)-C34)*(1+L5)^(1/365)),2)</f>
        <v>76670.47</v>
      </c>
      <c r="H34" s="28">
        <f t="shared" si="2"/>
        <v>84000</v>
      </c>
      <c r="I34" s="28">
        <f t="shared" si="3"/>
        <v>0</v>
      </c>
      <c r="J34" s="28">
        <f t="shared" si="4"/>
        <v>-7329.5299999999988</v>
      </c>
      <c r="K34" s="74">
        <f t="shared" si="5"/>
        <v>287.36999999999898</v>
      </c>
      <c r="L34" s="28">
        <f>ROUND(H33*E15*(B34-B33)/365,2)+0</f>
        <v>180.82</v>
      </c>
      <c r="M34" s="28">
        <f t="shared" si="1"/>
        <v>106.54999999999899</v>
      </c>
      <c r="N34" s="31"/>
      <c r="O34" s="20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ht="15.75" customHeight="1" x14ac:dyDescent="0.25">
      <c r="A35" s="35"/>
      <c r="B35" s="75">
        <v>44620</v>
      </c>
      <c r="C35" s="27">
        <f t="shared" si="0"/>
        <v>0</v>
      </c>
      <c r="D35" s="33"/>
      <c r="E35" s="33"/>
      <c r="F35" s="34"/>
      <c r="G35" s="30">
        <f>ROUND(-((XNPV(L5,C35:C76,B35:B76)-C35)*(1+L5)^(1/365)),2)</f>
        <v>77937.94</v>
      </c>
      <c r="H35" s="28">
        <f t="shared" si="2"/>
        <v>84000</v>
      </c>
      <c r="I35" s="28">
        <f t="shared" si="3"/>
        <v>793.97</v>
      </c>
      <c r="J35" s="28">
        <f t="shared" si="4"/>
        <v>-6856.0299999999979</v>
      </c>
      <c r="K35" s="74">
        <f t="shared" si="5"/>
        <v>1267.4700000000012</v>
      </c>
      <c r="L35" s="28">
        <f>ROUND(H34*E15*(B35-B34)/365,2)+0</f>
        <v>793.97</v>
      </c>
      <c r="M35" s="28">
        <f t="shared" si="1"/>
        <v>473.50000000000114</v>
      </c>
      <c r="N35" s="31">
        <f>M35+M34</f>
        <v>580.05000000000018</v>
      </c>
      <c r="O35" s="20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ht="15.75" customHeight="1" x14ac:dyDescent="0.25">
      <c r="A36" s="35"/>
      <c r="B36" s="75">
        <v>44625</v>
      </c>
      <c r="C36" s="27">
        <f t="shared" si="0"/>
        <v>-4966.57</v>
      </c>
      <c r="D36" s="33">
        <f>ROUND(-E12/25,2)</f>
        <v>-4000</v>
      </c>
      <c r="E36" s="33"/>
      <c r="F36" s="34">
        <f>-L36-L35</f>
        <v>-966.57</v>
      </c>
      <c r="G36" s="30">
        <f>ROUND(-((XNPV(L5,C36:C76,B36:B76)-C36)*(1+L5)^(1/365)),2)</f>
        <v>73246.12</v>
      </c>
      <c r="H36" s="28">
        <f t="shared" si="2"/>
        <v>80000</v>
      </c>
      <c r="I36" s="28">
        <f t="shared" si="3"/>
        <v>0</v>
      </c>
      <c r="J36" s="28">
        <f t="shared" si="4"/>
        <v>-6753.8800000000056</v>
      </c>
      <c r="K36" s="74">
        <f t="shared" si="5"/>
        <v>274.74999999999272</v>
      </c>
      <c r="L36" s="28">
        <f>ROUND(H35*E15*(B36-B35)/365,2)+0</f>
        <v>172.6</v>
      </c>
      <c r="M36" s="28">
        <f t="shared" si="1"/>
        <v>102.14999999999273</v>
      </c>
      <c r="N36" s="31"/>
      <c r="O36" s="20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5.75" customHeight="1" x14ac:dyDescent="0.25">
      <c r="A37" s="35"/>
      <c r="B37" s="75">
        <v>44651</v>
      </c>
      <c r="C37" s="27">
        <f t="shared" si="0"/>
        <v>0</v>
      </c>
      <c r="D37" s="33"/>
      <c r="E37" s="33"/>
      <c r="F37" s="34"/>
      <c r="G37" s="30">
        <f>ROUND(-((XNPV(L5,C37:C76,B37:B76)-C37)*(1+L5)^(1/365)),2)</f>
        <v>74616.38</v>
      </c>
      <c r="H37" s="28">
        <f t="shared" si="2"/>
        <v>80000</v>
      </c>
      <c r="I37" s="28">
        <f t="shared" si="3"/>
        <v>854.79</v>
      </c>
      <c r="J37" s="28">
        <f t="shared" si="4"/>
        <v>-6238.4099999999962</v>
      </c>
      <c r="K37" s="74">
        <f t="shared" si="5"/>
        <v>1370.2600000000093</v>
      </c>
      <c r="L37" s="28">
        <f>ROUND(H36*E15*(B37-B36)/365,2)+0</f>
        <v>854.79</v>
      </c>
      <c r="M37" s="28">
        <f t="shared" si="1"/>
        <v>515.47000000000935</v>
      </c>
      <c r="N37" s="31">
        <f>M37+M36</f>
        <v>617.62000000000205</v>
      </c>
      <c r="O37" s="20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5.75" customHeight="1" x14ac:dyDescent="0.25">
      <c r="A38" s="35"/>
      <c r="B38" s="75">
        <v>44656</v>
      </c>
      <c r="C38" s="27">
        <f t="shared" si="0"/>
        <v>-5019.17</v>
      </c>
      <c r="D38" s="33">
        <f>ROUND(-E12/25,2)</f>
        <v>-4000</v>
      </c>
      <c r="E38" s="33"/>
      <c r="F38" s="34">
        <f>-L38-L37</f>
        <v>-1019.17</v>
      </c>
      <c r="G38" s="30">
        <f>ROUND(-((XNPV(L5,C38:C76,B38:B76)-C38)*(1+L5)^(1/365)),2)</f>
        <v>69860.070000000007</v>
      </c>
      <c r="H38" s="28">
        <f t="shared" si="2"/>
        <v>76000</v>
      </c>
      <c r="I38" s="28">
        <f t="shared" si="3"/>
        <v>0</v>
      </c>
      <c r="J38" s="28">
        <f t="shared" si="4"/>
        <v>-6139.9299999999939</v>
      </c>
      <c r="K38" s="74">
        <f t="shared" si="5"/>
        <v>262.8600000000024</v>
      </c>
      <c r="L38" s="28">
        <f>ROUND(H37*E15*(B38-B37)/365,2)+0</f>
        <v>164.38</v>
      </c>
      <c r="M38" s="28">
        <f t="shared" si="1"/>
        <v>98.480000000002406</v>
      </c>
      <c r="N38" s="31"/>
      <c r="O38" s="20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5.75" customHeight="1" x14ac:dyDescent="0.25">
      <c r="A39" s="35"/>
      <c r="B39" s="75">
        <v>44681</v>
      </c>
      <c r="C39" s="27">
        <f t="shared" si="0"/>
        <v>0</v>
      </c>
      <c r="D39" s="33"/>
      <c r="E39" s="33"/>
      <c r="F39" s="34"/>
      <c r="G39" s="30">
        <f>ROUND(-((XNPV(L5,C39:C76,B39:B76)-C39)*(1+L5)^(1/365)),2)</f>
        <v>71116.27</v>
      </c>
      <c r="H39" s="28">
        <f t="shared" si="2"/>
        <v>76000</v>
      </c>
      <c r="I39" s="28">
        <f t="shared" si="3"/>
        <v>780.82</v>
      </c>
      <c r="J39" s="28">
        <f t="shared" si="4"/>
        <v>-5664.5499999999965</v>
      </c>
      <c r="K39" s="74">
        <f t="shared" si="5"/>
        <v>1256.1999999999971</v>
      </c>
      <c r="L39" s="28">
        <f>ROUND(H38*E15*(B39-B38)/365,2)+0</f>
        <v>780.82</v>
      </c>
      <c r="M39" s="28">
        <f t="shared" si="1"/>
        <v>475.37999999999704</v>
      </c>
      <c r="N39" s="31">
        <f>M39+M38</f>
        <v>573.85999999999945</v>
      </c>
      <c r="O39" s="20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5.75" customHeight="1" x14ac:dyDescent="0.25">
      <c r="A40" s="35"/>
      <c r="B40" s="75">
        <v>44686</v>
      </c>
      <c r="C40" s="27">
        <f t="shared" si="0"/>
        <v>-4936.9799999999996</v>
      </c>
      <c r="D40" s="33">
        <f>ROUND(-E12/25,2)</f>
        <v>-4000</v>
      </c>
      <c r="E40" s="33"/>
      <c r="F40" s="34">
        <f>-L40-L39</f>
        <v>-936.98</v>
      </c>
      <c r="G40" s="30">
        <f>ROUND(-((XNPV(L5,C40:C76,B40:B76)-C40)*(1+L5)^(1/365)),2)</f>
        <v>66429.7</v>
      </c>
      <c r="H40" s="28">
        <f t="shared" si="2"/>
        <v>72000</v>
      </c>
      <c r="I40" s="28">
        <f t="shared" si="3"/>
        <v>0</v>
      </c>
      <c r="J40" s="28">
        <f t="shared" si="4"/>
        <v>-5570.3000000000038</v>
      </c>
      <c r="K40" s="74">
        <f t="shared" si="5"/>
        <v>250.40999999999258</v>
      </c>
      <c r="L40" s="28">
        <f>ROUND(H39*E15*(B40-B39)/365,2)+0</f>
        <v>156.16</v>
      </c>
      <c r="M40" s="28">
        <f t="shared" si="1"/>
        <v>94.249999999992582</v>
      </c>
      <c r="N40" s="31"/>
      <c r="O40" s="20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5.75" customHeight="1" x14ac:dyDescent="0.25">
      <c r="A41" s="35"/>
      <c r="B41" s="75">
        <v>44712</v>
      </c>
      <c r="C41" s="27">
        <f t="shared" si="0"/>
        <v>0</v>
      </c>
      <c r="D41" s="33"/>
      <c r="E41" s="33"/>
      <c r="F41" s="34"/>
      <c r="G41" s="30">
        <f>ROUND(-((XNPV(L5,C41:C76,B41:B76)-C41)*(1+L5)^(1/365)),2)</f>
        <v>67672.44</v>
      </c>
      <c r="H41" s="28">
        <f t="shared" si="2"/>
        <v>72000</v>
      </c>
      <c r="I41" s="28">
        <f t="shared" si="3"/>
        <v>769.32</v>
      </c>
      <c r="J41" s="28">
        <f t="shared" si="4"/>
        <v>-5096.8799999999983</v>
      </c>
      <c r="K41" s="74">
        <f t="shared" si="5"/>
        <v>1242.7400000000052</v>
      </c>
      <c r="L41" s="28">
        <f>ROUND(H40*E15*(B41-B40)/365,2)+0</f>
        <v>769.32</v>
      </c>
      <c r="M41" s="28">
        <f t="shared" si="1"/>
        <v>473.42000000000519</v>
      </c>
      <c r="N41" s="31">
        <f>M41+M40</f>
        <v>567.6699999999978</v>
      </c>
      <c r="O41" s="20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5.75" customHeight="1" x14ac:dyDescent="0.25">
      <c r="A42" s="35"/>
      <c r="B42" s="75">
        <v>44717</v>
      </c>
      <c r="C42" s="27">
        <f t="shared" si="0"/>
        <v>-4917.2700000000004</v>
      </c>
      <c r="D42" s="33">
        <f>ROUND(-E12/25,2)</f>
        <v>-4000</v>
      </c>
      <c r="E42" s="33"/>
      <c r="F42" s="34">
        <f>-L42-L41</f>
        <v>-917.27</v>
      </c>
      <c r="G42" s="30">
        <f>ROUND(-((XNPV(L5,C42:C76,B42:B76)-C42)*(1+L5)^(1/365)),2)</f>
        <v>62993.31</v>
      </c>
      <c r="H42" s="28">
        <f t="shared" si="2"/>
        <v>68000</v>
      </c>
      <c r="I42" s="28">
        <f t="shared" si="3"/>
        <v>0</v>
      </c>
      <c r="J42" s="28">
        <f t="shared" si="4"/>
        <v>-5006.6900000000023</v>
      </c>
      <c r="K42" s="74">
        <f t="shared" si="5"/>
        <v>238.13999999999578</v>
      </c>
      <c r="L42" s="28">
        <f>ROUND(H41*E15*(B42-B41)/365,2)+0</f>
        <v>147.94999999999999</v>
      </c>
      <c r="M42" s="28">
        <f t="shared" si="1"/>
        <v>90.189999999995791</v>
      </c>
      <c r="N42" s="31"/>
      <c r="O42" s="20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ht="15.75" customHeight="1" x14ac:dyDescent="0.25">
      <c r="A43" s="35"/>
      <c r="B43" s="75">
        <v>44742</v>
      </c>
      <c r="C43" s="27">
        <f t="shared" si="0"/>
        <v>0</v>
      </c>
      <c r="D43" s="33"/>
      <c r="E43" s="33"/>
      <c r="F43" s="34"/>
      <c r="G43" s="30">
        <f>ROUND(-((XNPV(L5,C43:C76,B43:B76)-C43)*(1+L5)^(1/365)),2)</f>
        <v>64126.03</v>
      </c>
      <c r="H43" s="28">
        <f t="shared" si="2"/>
        <v>68000</v>
      </c>
      <c r="I43" s="28">
        <f t="shared" si="3"/>
        <v>698.63</v>
      </c>
      <c r="J43" s="28">
        <f t="shared" si="4"/>
        <v>-4572.6000000000013</v>
      </c>
      <c r="K43" s="74">
        <f t="shared" si="5"/>
        <v>1132.7200000000012</v>
      </c>
      <c r="L43" s="28">
        <f>ROUND(H42*E15*(B43-B42)/365,2)+0</f>
        <v>698.63</v>
      </c>
      <c r="M43" s="28">
        <f t="shared" si="1"/>
        <v>434.09000000000117</v>
      </c>
      <c r="N43" s="31">
        <f>M43+M42</f>
        <v>524.27999999999702</v>
      </c>
      <c r="O43" s="20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1:25" ht="15.75" customHeight="1" x14ac:dyDescent="0.25">
      <c r="A44" s="35"/>
      <c r="B44" s="75">
        <v>44747</v>
      </c>
      <c r="C44" s="27">
        <f t="shared" si="0"/>
        <v>-4838.3599999999997</v>
      </c>
      <c r="D44" s="33">
        <f>ROUND(-E12/25,2)</f>
        <v>-4000</v>
      </c>
      <c r="E44" s="33"/>
      <c r="F44" s="34">
        <f>-L44-L43</f>
        <v>-838.36</v>
      </c>
      <c r="G44" s="30">
        <f>ROUND(-((XNPV(L5,C44:C76,B44:B76)-C44)*(1+L5)^(1/365)),2)</f>
        <v>59513.2</v>
      </c>
      <c r="H44" s="28">
        <f t="shared" si="2"/>
        <v>64000</v>
      </c>
      <c r="I44" s="28">
        <f t="shared" si="3"/>
        <v>0</v>
      </c>
      <c r="J44" s="28">
        <f t="shared" si="4"/>
        <v>-4486.8000000000029</v>
      </c>
      <c r="K44" s="74">
        <f t="shared" si="5"/>
        <v>225.52999999999793</v>
      </c>
      <c r="L44" s="28">
        <f>ROUND(H43*E15*(B44-B43)/365,2)+0</f>
        <v>139.72999999999999</v>
      </c>
      <c r="M44" s="28">
        <f t="shared" si="1"/>
        <v>85.799999999997937</v>
      </c>
      <c r="N44" s="31"/>
      <c r="O44" s="20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spans="1:25" ht="15.75" customHeight="1" x14ac:dyDescent="0.25">
      <c r="A45" s="35"/>
      <c r="B45" s="75">
        <v>44773</v>
      </c>
      <c r="C45" s="27">
        <f t="shared" si="0"/>
        <v>0</v>
      </c>
      <c r="D45" s="33"/>
      <c r="E45" s="33"/>
      <c r="F45" s="34"/>
      <c r="G45" s="30">
        <f>ROUND(-((XNPV(L5,C45:C76,B45:B76)-C45)*(1+L5)^(1/365)),2)</f>
        <v>60626.55</v>
      </c>
      <c r="H45" s="28">
        <f t="shared" si="2"/>
        <v>64000</v>
      </c>
      <c r="I45" s="28">
        <f t="shared" si="3"/>
        <v>683.84</v>
      </c>
      <c r="J45" s="28">
        <f t="shared" si="4"/>
        <v>-4057.2899999999972</v>
      </c>
      <c r="K45" s="74">
        <f t="shared" si="5"/>
        <v>1113.3500000000058</v>
      </c>
      <c r="L45" s="28">
        <f>ROUND(H44*E15*(B45-B44)/365,2)+0</f>
        <v>683.84</v>
      </c>
      <c r="M45" s="28">
        <f t="shared" si="1"/>
        <v>429.51000000000579</v>
      </c>
      <c r="N45" s="31">
        <f>M45+M44</f>
        <v>515.3100000000037</v>
      </c>
      <c r="O45" s="20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1:25" ht="15.75" customHeight="1" x14ac:dyDescent="0.25">
      <c r="A46" s="35"/>
      <c r="B46" s="75">
        <v>44778</v>
      </c>
      <c r="C46" s="27">
        <f t="shared" si="0"/>
        <v>-4815.3500000000004</v>
      </c>
      <c r="D46" s="33">
        <f>ROUND(-E12/25,2)</f>
        <v>-4000</v>
      </c>
      <c r="E46" s="33"/>
      <c r="F46" s="34">
        <f>-L46-L45</f>
        <v>-815.35</v>
      </c>
      <c r="G46" s="30">
        <f>ROUND(-((XNPV(L5,C46:C76,B46:B76)-C46)*(1+L5)^(1/365)),2)</f>
        <v>56024.24</v>
      </c>
      <c r="H46" s="28">
        <f t="shared" si="2"/>
        <v>60000</v>
      </c>
      <c r="I46" s="28">
        <f t="shared" si="3"/>
        <v>0</v>
      </c>
      <c r="J46" s="28">
        <f t="shared" si="4"/>
        <v>-3975.760000000002</v>
      </c>
      <c r="K46" s="74">
        <f t="shared" si="5"/>
        <v>213.03999999999542</v>
      </c>
      <c r="L46" s="28">
        <f>ROUND(H45*E15*(B46-B45)/365,2)+0</f>
        <v>131.51</v>
      </c>
      <c r="M46" s="28">
        <f t="shared" si="1"/>
        <v>81.529999999995425</v>
      </c>
      <c r="N46" s="31"/>
      <c r="O46" s="20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ht="15.75" customHeight="1" x14ac:dyDescent="0.25">
      <c r="A47" s="35"/>
      <c r="B47" s="75">
        <v>44804</v>
      </c>
      <c r="C47" s="27">
        <f t="shared" si="0"/>
        <v>0</v>
      </c>
      <c r="D47" s="33"/>
      <c r="E47" s="33"/>
      <c r="F47" s="34"/>
      <c r="G47" s="30">
        <f>ROUND(-((XNPV(L5,C47:C76,B47:B76)-C47)*(1+L5)^(1/365)),2)</f>
        <v>57072.32</v>
      </c>
      <c r="H47" s="28">
        <f t="shared" si="2"/>
        <v>60000</v>
      </c>
      <c r="I47" s="28">
        <f t="shared" si="3"/>
        <v>641.1</v>
      </c>
      <c r="J47" s="28">
        <f t="shared" si="4"/>
        <v>-3568.78</v>
      </c>
      <c r="K47" s="74">
        <f t="shared" si="5"/>
        <v>1048.0800000000017</v>
      </c>
      <c r="L47" s="28">
        <f>ROUND(H46*E15*(B47-B46)/365,2)+0</f>
        <v>641.1</v>
      </c>
      <c r="M47" s="28">
        <f t="shared" si="1"/>
        <v>406.98000000000172</v>
      </c>
      <c r="N47" s="31">
        <f>M47+M46</f>
        <v>488.50999999999715</v>
      </c>
      <c r="O47" s="20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1:25" ht="15.75" customHeight="1" x14ac:dyDescent="0.25">
      <c r="A48" s="35"/>
      <c r="B48" s="75">
        <v>44809</v>
      </c>
      <c r="C48" s="27">
        <f t="shared" si="0"/>
        <v>-4764.3900000000003</v>
      </c>
      <c r="D48" s="33">
        <f>ROUND(-E12/25,2)</f>
        <v>-4000</v>
      </c>
      <c r="E48" s="33"/>
      <c r="F48" s="34">
        <f>-L48-L47</f>
        <v>-764.39</v>
      </c>
      <c r="G48" s="30">
        <f>ROUND(-((XNPV(L5,C48:C76,B48:B76)-C48)*(1+L5)^(1/365)),2)</f>
        <v>52508.33</v>
      </c>
      <c r="H48" s="28">
        <f t="shared" si="2"/>
        <v>56000</v>
      </c>
      <c r="I48" s="28">
        <f t="shared" si="3"/>
        <v>0</v>
      </c>
      <c r="J48" s="28">
        <f t="shared" si="4"/>
        <v>-3491.6699999999978</v>
      </c>
      <c r="K48" s="74">
        <f t="shared" si="5"/>
        <v>200.40000000000236</v>
      </c>
      <c r="L48" s="28">
        <f>ROUND(H47*E15*(B48-B47)/365,2)+0</f>
        <v>123.29</v>
      </c>
      <c r="M48" s="28">
        <f t="shared" si="1"/>
        <v>77.110000000002358</v>
      </c>
      <c r="N48" s="31"/>
      <c r="O48" s="20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spans="1:25" ht="15.75" customHeight="1" x14ac:dyDescent="0.25">
      <c r="A49" s="35"/>
      <c r="B49" s="75">
        <v>44834</v>
      </c>
      <c r="C49" s="27">
        <f t="shared" si="0"/>
        <v>0</v>
      </c>
      <c r="D49" s="33"/>
      <c r="E49" s="33"/>
      <c r="F49" s="34"/>
      <c r="G49" s="30">
        <f>ROUND(-((XNPV(L5,C49:C76,B49:B76)-C49)*(1+L5)^(1/365)),2)</f>
        <v>53452.51</v>
      </c>
      <c r="H49" s="28">
        <f t="shared" si="2"/>
        <v>56000</v>
      </c>
      <c r="I49" s="28">
        <f t="shared" si="3"/>
        <v>575.34</v>
      </c>
      <c r="J49" s="28">
        <f t="shared" si="4"/>
        <v>-3122.8299999999977</v>
      </c>
      <c r="K49" s="74">
        <f t="shared" si="5"/>
        <v>944.18000000000029</v>
      </c>
      <c r="L49" s="28">
        <f>ROUND(H48*E15*(B49-B48)/365,2)+0</f>
        <v>575.34</v>
      </c>
      <c r="M49" s="28">
        <f t="shared" si="1"/>
        <v>368.84000000000026</v>
      </c>
      <c r="N49" s="31">
        <f>M49+M48</f>
        <v>445.9500000000026</v>
      </c>
      <c r="O49" s="20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1:25" ht="15.75" customHeight="1" x14ac:dyDescent="0.25">
      <c r="A50" s="35"/>
      <c r="B50" s="75">
        <v>44839</v>
      </c>
      <c r="C50" s="27">
        <f t="shared" si="0"/>
        <v>-4690.41</v>
      </c>
      <c r="D50" s="33">
        <f>ROUND(-E12/25,2)</f>
        <v>-4000</v>
      </c>
      <c r="E50" s="33"/>
      <c r="F50" s="34">
        <f>-L50-L49</f>
        <v>-690.41000000000008</v>
      </c>
      <c r="G50" s="30">
        <f>ROUND(-((XNPV(L5,C50:C76,B50:B76)-C50)*(1+L5)^(1/365)),2)</f>
        <v>48949.62</v>
      </c>
      <c r="H50" s="28">
        <f t="shared" si="2"/>
        <v>52000</v>
      </c>
      <c r="I50" s="28">
        <f t="shared" si="3"/>
        <v>0</v>
      </c>
      <c r="J50" s="28">
        <f t="shared" si="4"/>
        <v>-3050.3799999999974</v>
      </c>
      <c r="K50" s="74">
        <f t="shared" si="5"/>
        <v>187.52000000000044</v>
      </c>
      <c r="L50" s="28">
        <f>ROUND(H49*E15*(B50-B49)/365,2)+0</f>
        <v>115.07</v>
      </c>
      <c r="M50" s="28">
        <f t="shared" si="1"/>
        <v>72.450000000000443</v>
      </c>
      <c r="N50" s="31"/>
      <c r="O50" s="20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1:25" ht="15.75" customHeight="1" x14ac:dyDescent="0.25">
      <c r="A51" s="35"/>
      <c r="B51" s="75">
        <v>44865</v>
      </c>
      <c r="C51" s="27">
        <f t="shared" si="0"/>
        <v>0</v>
      </c>
      <c r="D51" s="33"/>
      <c r="E51" s="33"/>
      <c r="F51" s="34"/>
      <c r="G51" s="30">
        <f>ROUND(-((XNPV(L5,C51:C76,B51:B76)-C51)*(1+L5)^(1/365)),2)</f>
        <v>49865.35</v>
      </c>
      <c r="H51" s="28">
        <f t="shared" si="2"/>
        <v>52000</v>
      </c>
      <c r="I51" s="28">
        <f t="shared" si="3"/>
        <v>555.62</v>
      </c>
      <c r="J51" s="28">
        <f t="shared" si="4"/>
        <v>-2690.2700000000013</v>
      </c>
      <c r="K51" s="74">
        <f t="shared" si="5"/>
        <v>915.72999999999593</v>
      </c>
      <c r="L51" s="28">
        <f>ROUND(H50*E15*(B51-B50)/365,2)+0</f>
        <v>555.62</v>
      </c>
      <c r="M51" s="28">
        <f t="shared" si="1"/>
        <v>360.10999999999592</v>
      </c>
      <c r="N51" s="31">
        <f>M51+M50</f>
        <v>432.55999999999636</v>
      </c>
      <c r="O51" s="20"/>
      <c r="P51" s="42"/>
      <c r="Q51" s="42"/>
      <c r="R51" s="42"/>
      <c r="S51" s="42"/>
      <c r="T51" s="42"/>
      <c r="U51" s="42"/>
      <c r="V51" s="42"/>
      <c r="W51" s="42"/>
      <c r="X51" s="42"/>
      <c r="Y51" s="42"/>
    </row>
    <row r="52" spans="1:25" ht="15.75" customHeight="1" x14ac:dyDescent="0.25">
      <c r="A52" s="35"/>
      <c r="B52" s="75">
        <v>44870</v>
      </c>
      <c r="C52" s="27">
        <f t="shared" si="0"/>
        <v>-4662.47</v>
      </c>
      <c r="D52" s="33">
        <f>ROUND(-E12/25,2)</f>
        <v>-4000</v>
      </c>
      <c r="E52" s="33"/>
      <c r="F52" s="34">
        <f>-L52-L51</f>
        <v>-662.47</v>
      </c>
      <c r="G52" s="30">
        <f>ROUND(-((XNPV(L5,C52:C76,B52:B76)-C52)*(1+L5)^(1/365)),2)</f>
        <v>45377.61</v>
      </c>
      <c r="H52" s="28">
        <f t="shared" si="2"/>
        <v>48000</v>
      </c>
      <c r="I52" s="28">
        <f t="shared" si="3"/>
        <v>0</v>
      </c>
      <c r="J52" s="28">
        <f t="shared" si="4"/>
        <v>-2622.389999999999</v>
      </c>
      <c r="K52" s="74">
        <f t="shared" si="5"/>
        <v>174.73000000000229</v>
      </c>
      <c r="L52" s="28">
        <f>ROUND(H51*E15*(B52-B51)/365,2)+0</f>
        <v>106.85</v>
      </c>
      <c r="M52" s="28">
        <f t="shared" si="1"/>
        <v>67.880000000002298</v>
      </c>
      <c r="N52" s="31"/>
      <c r="O52" s="20"/>
      <c r="P52" s="42"/>
      <c r="Q52" s="42"/>
      <c r="R52" s="42"/>
      <c r="S52" s="42"/>
      <c r="T52" s="42"/>
      <c r="U52" s="42"/>
      <c r="V52" s="42"/>
      <c r="W52" s="42"/>
      <c r="X52" s="42"/>
      <c r="Y52" s="42"/>
    </row>
    <row r="53" spans="1:25" ht="15.75" customHeight="1" x14ac:dyDescent="0.25">
      <c r="A53" s="35"/>
      <c r="B53" s="75">
        <v>44895</v>
      </c>
      <c r="C53" s="27">
        <f t="shared" si="0"/>
        <v>0</v>
      </c>
      <c r="D53" s="33"/>
      <c r="E53" s="33"/>
      <c r="F53" s="34"/>
      <c r="G53" s="30">
        <f>ROUND(-((XNPV(L5,C53:C76,B53:B76)-C53)*(1+L5)^(1/365)),2)</f>
        <v>46193.58</v>
      </c>
      <c r="H53" s="28">
        <f t="shared" si="2"/>
        <v>48000</v>
      </c>
      <c r="I53" s="28">
        <f t="shared" si="3"/>
        <v>493.15</v>
      </c>
      <c r="J53" s="28">
        <f t="shared" si="4"/>
        <v>-2299.5699999999979</v>
      </c>
      <c r="K53" s="74">
        <f t="shared" si="5"/>
        <v>815.97000000000116</v>
      </c>
      <c r="L53" s="28">
        <f>ROUND(H52*E15*(B53-B52)/365,2)+0</f>
        <v>493.15</v>
      </c>
      <c r="M53" s="28">
        <f t="shared" si="1"/>
        <v>322.82000000000119</v>
      </c>
      <c r="N53" s="31">
        <f>M53+M52</f>
        <v>390.70000000000346</v>
      </c>
      <c r="O53" s="20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5" ht="15.75" customHeight="1" x14ac:dyDescent="0.25">
      <c r="A54" s="35"/>
      <c r="B54" s="75">
        <v>44900</v>
      </c>
      <c r="C54" s="27">
        <f t="shared" si="0"/>
        <v>-4591.78</v>
      </c>
      <c r="D54" s="33">
        <f>ROUND(-E12/25,2)</f>
        <v>-4000</v>
      </c>
      <c r="E54" s="33"/>
      <c r="F54" s="34">
        <f>-L54-L53</f>
        <v>-591.78</v>
      </c>
      <c r="G54" s="30">
        <f>ROUND(-((XNPV(L5,C54:C76,B54:B76)-C54)*(1+L5)^(1/365)),2)</f>
        <v>41763.47</v>
      </c>
      <c r="H54" s="28">
        <f t="shared" si="2"/>
        <v>44000</v>
      </c>
      <c r="I54" s="28">
        <f t="shared" si="3"/>
        <v>0</v>
      </c>
      <c r="J54" s="28">
        <f t="shared" si="4"/>
        <v>-2236.5299999999988</v>
      </c>
      <c r="K54" s="74">
        <f t="shared" si="5"/>
        <v>161.66999999999916</v>
      </c>
      <c r="L54" s="28">
        <f>ROUND(H53*E15*(B54-B53)/365,2)+0</f>
        <v>98.63</v>
      </c>
      <c r="M54" s="28">
        <f t="shared" si="1"/>
        <v>63.039999999999168</v>
      </c>
      <c r="N54" s="31"/>
      <c r="O54" s="20"/>
      <c r="P54" s="42"/>
      <c r="Q54" s="42"/>
      <c r="R54" s="42"/>
      <c r="S54" s="42"/>
      <c r="T54" s="42"/>
      <c r="U54" s="42"/>
      <c r="V54" s="42"/>
      <c r="W54" s="42"/>
      <c r="X54" s="42"/>
      <c r="Y54" s="42"/>
    </row>
    <row r="55" spans="1:25" ht="15.75" customHeight="1" x14ac:dyDescent="0.25">
      <c r="A55" s="35"/>
      <c r="B55" s="75">
        <v>44926</v>
      </c>
      <c r="C55" s="27">
        <f t="shared" si="0"/>
        <v>0</v>
      </c>
      <c r="D55" s="33"/>
      <c r="E55" s="33"/>
      <c r="F55" s="34"/>
      <c r="G55" s="30">
        <f>ROUND(-((XNPV(L5,C55:C76,B55:B76)-C55)*(1+L5)^(1/365)),2)</f>
        <v>42544.76</v>
      </c>
      <c r="H55" s="28">
        <f t="shared" si="2"/>
        <v>44000</v>
      </c>
      <c r="I55" s="28">
        <f t="shared" si="3"/>
        <v>470.14</v>
      </c>
      <c r="J55" s="28">
        <f t="shared" si="4"/>
        <v>-1925.3799999999978</v>
      </c>
      <c r="K55" s="74">
        <f t="shared" si="5"/>
        <v>781.29000000000087</v>
      </c>
      <c r="L55" s="28">
        <f>ROUND(H54*E15*(B55-B54)/365,2)+0</f>
        <v>470.14</v>
      </c>
      <c r="M55" s="28">
        <f t="shared" si="1"/>
        <v>311.15000000000089</v>
      </c>
      <c r="N55" s="31">
        <f>M55+M54</f>
        <v>374.19000000000005</v>
      </c>
      <c r="O55" s="20"/>
      <c r="P55" s="42"/>
      <c r="Q55" s="42"/>
      <c r="R55" s="42"/>
      <c r="S55" s="42"/>
      <c r="T55" s="42"/>
      <c r="U55" s="42"/>
      <c r="V55" s="42"/>
      <c r="W55" s="42"/>
      <c r="X55" s="42"/>
      <c r="Y55" s="42"/>
    </row>
    <row r="56" spans="1:25" ht="15.75" customHeight="1" x14ac:dyDescent="0.25">
      <c r="A56" s="35"/>
      <c r="B56" s="75">
        <v>44931</v>
      </c>
      <c r="C56" s="27">
        <f t="shared" si="0"/>
        <v>-4560.55</v>
      </c>
      <c r="D56" s="33">
        <f>ROUND(-E12/25,2)</f>
        <v>-4000</v>
      </c>
      <c r="E56" s="33"/>
      <c r="F56" s="34">
        <f>-L56-L55</f>
        <v>-560.54999999999995</v>
      </c>
      <c r="G56" s="30">
        <f>ROUND(-((XNPV(L5,C56:C76,B56:B76)-C56)*(1+L5)^(1/365)),2)</f>
        <v>38132.879999999997</v>
      </c>
      <c r="H56" s="28">
        <f t="shared" si="2"/>
        <v>40000</v>
      </c>
      <c r="I56" s="28">
        <f t="shared" si="3"/>
        <v>0</v>
      </c>
      <c r="J56" s="28">
        <f t="shared" si="4"/>
        <v>-1867.1200000000024</v>
      </c>
      <c r="K56" s="74">
        <f t="shared" si="5"/>
        <v>148.66999999999553</v>
      </c>
      <c r="L56" s="28">
        <f>ROUND(H55*E15*(B56-B55)/365,2)+0</f>
        <v>90.41</v>
      </c>
      <c r="M56" s="28">
        <f t="shared" si="1"/>
        <v>58.259999999995529</v>
      </c>
      <c r="N56" s="31"/>
      <c r="O56" s="20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1:25" ht="15.75" customHeight="1" x14ac:dyDescent="0.25">
      <c r="A57" s="35"/>
      <c r="B57" s="75">
        <v>44957</v>
      </c>
      <c r="C57" s="27">
        <f t="shared" si="0"/>
        <v>0</v>
      </c>
      <c r="D57" s="33"/>
      <c r="E57" s="33"/>
      <c r="F57" s="34"/>
      <c r="G57" s="30">
        <f>ROUND(-((XNPV(L5,C57:C76,B57:B76)-C57)*(1+L5)^(1/365)),2)</f>
        <v>38846.25</v>
      </c>
      <c r="H57" s="28">
        <f t="shared" si="2"/>
        <v>40000</v>
      </c>
      <c r="I57" s="28">
        <f t="shared" si="3"/>
        <v>427.4</v>
      </c>
      <c r="J57" s="28">
        <f t="shared" si="4"/>
        <v>-1581.1499999999996</v>
      </c>
      <c r="K57" s="74">
        <f t="shared" si="5"/>
        <v>713.37000000000262</v>
      </c>
      <c r="L57" s="28">
        <f>ROUND(H56*E15*(B57-B56)/365,2)+0</f>
        <v>427.4</v>
      </c>
      <c r="M57" s="28">
        <f t="shared" si="1"/>
        <v>285.97000000000264</v>
      </c>
      <c r="N57" s="31">
        <f>M57+M56</f>
        <v>344.2299999999982</v>
      </c>
      <c r="O57" s="20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1:25" ht="15.75" customHeight="1" x14ac:dyDescent="0.25">
      <c r="A58" s="35"/>
      <c r="B58" s="75">
        <v>44962</v>
      </c>
      <c r="C58" s="27">
        <f t="shared" si="0"/>
        <v>-4509.59</v>
      </c>
      <c r="D58" s="33">
        <f>ROUND(-E12/25,2)</f>
        <v>-4000</v>
      </c>
      <c r="E58" s="33"/>
      <c r="F58" s="34">
        <f>-L58-L57</f>
        <v>-509.59</v>
      </c>
      <c r="G58" s="30">
        <f>ROUND(-((XNPV(L5,C58:C76,B58:B76)-C58)*(1+L5)^(1/365)),2)</f>
        <v>34472.160000000003</v>
      </c>
      <c r="H58" s="28">
        <f t="shared" si="2"/>
        <v>36000</v>
      </c>
      <c r="I58" s="28">
        <f t="shared" si="3"/>
        <v>0</v>
      </c>
      <c r="J58" s="28">
        <f t="shared" si="4"/>
        <v>-1527.8399999999961</v>
      </c>
      <c r="K58" s="74">
        <f t="shared" si="5"/>
        <v>135.50000000000364</v>
      </c>
      <c r="L58" s="28">
        <f>ROUND(H57*E15*(B58-B57)/365,2)+0</f>
        <v>82.19</v>
      </c>
      <c r="M58" s="28">
        <f t="shared" si="1"/>
        <v>53.31000000000364</v>
      </c>
      <c r="N58" s="31"/>
      <c r="O58" s="20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1:25" ht="15.75" customHeight="1" x14ac:dyDescent="0.25">
      <c r="A59" s="35"/>
      <c r="B59" s="75">
        <v>44985</v>
      </c>
      <c r="C59" s="27">
        <f t="shared" si="0"/>
        <v>0</v>
      </c>
      <c r="D59" s="33"/>
      <c r="E59" s="33"/>
      <c r="F59" s="34"/>
      <c r="G59" s="30">
        <f>ROUND(-((XNPV(L5,C59:C76,B59:B76)-C59)*(1+L5)^(1/365)),2)</f>
        <v>35042.03</v>
      </c>
      <c r="H59" s="28">
        <f t="shared" si="2"/>
        <v>36000</v>
      </c>
      <c r="I59" s="28">
        <f t="shared" si="3"/>
        <v>340.27</v>
      </c>
      <c r="J59" s="28">
        <f t="shared" si="4"/>
        <v>-1298.2400000000007</v>
      </c>
      <c r="K59" s="74">
        <f t="shared" si="5"/>
        <v>569.86999999999534</v>
      </c>
      <c r="L59" s="28">
        <f>ROUND(H58*E15*(B59-B58)/365,2)+0</f>
        <v>340.27</v>
      </c>
      <c r="M59" s="28">
        <f t="shared" si="1"/>
        <v>229.59999999999536</v>
      </c>
      <c r="N59" s="31">
        <f>M59+M58</f>
        <v>282.909999999999</v>
      </c>
      <c r="O59" s="20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1:25" ht="15.75" customHeight="1" x14ac:dyDescent="0.25">
      <c r="A60" s="35"/>
      <c r="B60" s="75">
        <v>44990</v>
      </c>
      <c r="C60" s="27">
        <f t="shared" si="0"/>
        <v>-4414.24</v>
      </c>
      <c r="D60" s="33">
        <f>ROUND(-E12/25,2)</f>
        <v>-4000</v>
      </c>
      <c r="E60" s="33"/>
      <c r="F60" s="34">
        <f>-L60-L59</f>
        <v>-414.24</v>
      </c>
      <c r="G60" s="30">
        <f>ROUND(-((XNPV(L5,C60:C76,B60:B76)-C60)*(1+L5)^(1/365)),2)</f>
        <v>30749.759999999998</v>
      </c>
      <c r="H60" s="28">
        <f t="shared" si="2"/>
        <v>32000</v>
      </c>
      <c r="I60" s="28">
        <f t="shared" si="3"/>
        <v>0</v>
      </c>
      <c r="J60" s="28">
        <f t="shared" si="4"/>
        <v>-1250.2400000000014</v>
      </c>
      <c r="K60" s="74">
        <f t="shared" si="5"/>
        <v>121.96999999999935</v>
      </c>
      <c r="L60" s="28">
        <f>ROUND(H59*E15*(B60-B59)/365,2)+0</f>
        <v>73.97</v>
      </c>
      <c r="M60" s="28">
        <f t="shared" si="1"/>
        <v>47.999999999999346</v>
      </c>
      <c r="N60" s="31"/>
      <c r="O60" s="20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spans="1:25" ht="15.75" customHeight="1" x14ac:dyDescent="0.25">
      <c r="A61" s="35"/>
      <c r="B61" s="75">
        <v>45016</v>
      </c>
      <c r="C61" s="27">
        <f t="shared" si="0"/>
        <v>0</v>
      </c>
      <c r="D61" s="33"/>
      <c r="E61" s="33"/>
      <c r="F61" s="34"/>
      <c r="G61" s="30">
        <f>ROUND(-((XNPV(L5,C61:C76,B61:B76)-C61)*(1+L5)^(1/365)),2)</f>
        <v>31325.02</v>
      </c>
      <c r="H61" s="28">
        <f t="shared" si="2"/>
        <v>32000</v>
      </c>
      <c r="I61" s="28">
        <f t="shared" si="3"/>
        <v>341.92</v>
      </c>
      <c r="J61" s="28">
        <f t="shared" si="4"/>
        <v>-1016.8999999999994</v>
      </c>
      <c r="K61" s="74">
        <f t="shared" si="5"/>
        <v>575.26000000000204</v>
      </c>
      <c r="L61" s="28">
        <f>ROUND(H60*E15*(B61-B60)/365,2)+0</f>
        <v>341.92</v>
      </c>
      <c r="M61" s="28">
        <f t="shared" si="1"/>
        <v>233.34000000000202</v>
      </c>
      <c r="N61" s="31">
        <f>M61+M60</f>
        <v>281.3400000000014</v>
      </c>
      <c r="O61" s="20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spans="1:25" ht="15.75" customHeight="1" x14ac:dyDescent="0.25">
      <c r="A62" s="35"/>
      <c r="B62" s="75">
        <v>45021</v>
      </c>
      <c r="C62" s="27">
        <f t="shared" si="0"/>
        <v>-4407.67</v>
      </c>
      <c r="D62" s="33">
        <f>ROUND(-E12/25,2)</f>
        <v>-4000</v>
      </c>
      <c r="E62" s="33"/>
      <c r="F62" s="34">
        <f>-L62-L61</f>
        <v>-407.67</v>
      </c>
      <c r="G62" s="30">
        <f>ROUND(-((XNPV(L5,C62:C76,B62:B76)-C62)*(1+L5)^(1/365)),2)</f>
        <v>27026.06</v>
      </c>
      <c r="H62" s="28">
        <f t="shared" si="2"/>
        <v>28000</v>
      </c>
      <c r="I62" s="28">
        <f t="shared" si="3"/>
        <v>0</v>
      </c>
      <c r="J62" s="28">
        <f t="shared" si="4"/>
        <v>-973.93999999999846</v>
      </c>
      <c r="K62" s="74">
        <f t="shared" si="5"/>
        <v>108.71000000000095</v>
      </c>
      <c r="L62" s="28">
        <f>ROUND(H61*E15*(B62-B61)/365,2)+0</f>
        <v>65.75</v>
      </c>
      <c r="M62" s="28">
        <f t="shared" si="1"/>
        <v>42.960000000000946</v>
      </c>
      <c r="N62" s="31"/>
      <c r="O62" s="20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spans="1:25" ht="15.75" customHeight="1" x14ac:dyDescent="0.25">
      <c r="A63" s="35"/>
      <c r="B63" s="75">
        <v>45046</v>
      </c>
      <c r="C63" s="27">
        <f t="shared" si="0"/>
        <v>0</v>
      </c>
      <c r="D63" s="33"/>
      <c r="E63" s="33"/>
      <c r="F63" s="34"/>
      <c r="G63" s="30">
        <f>ROUND(-((XNPV(L5,C63:C76,B63:B76)-C63)*(1+L5)^(1/365)),2)</f>
        <v>27512.03</v>
      </c>
      <c r="H63" s="28">
        <f t="shared" si="2"/>
        <v>28000</v>
      </c>
      <c r="I63" s="28">
        <f t="shared" si="3"/>
        <v>287.67</v>
      </c>
      <c r="J63" s="28">
        <f t="shared" si="4"/>
        <v>-775.64000000000101</v>
      </c>
      <c r="K63" s="74">
        <f t="shared" si="5"/>
        <v>485.96999999999753</v>
      </c>
      <c r="L63" s="28">
        <f>ROUND(H62*E15*(B63-B62)/365,2)+0</f>
        <v>287.67</v>
      </c>
      <c r="M63" s="28">
        <f t="shared" si="1"/>
        <v>198.29999999999751</v>
      </c>
      <c r="N63" s="31">
        <f>M63+M62</f>
        <v>241.25999999999846</v>
      </c>
      <c r="O63" s="20"/>
      <c r="P63" s="42"/>
      <c r="Q63" s="42"/>
      <c r="R63" s="42"/>
      <c r="S63" s="42"/>
      <c r="T63" s="42"/>
      <c r="U63" s="42"/>
      <c r="V63" s="42"/>
      <c r="W63" s="42"/>
      <c r="X63" s="42"/>
      <c r="Y63" s="42"/>
    </row>
    <row r="64" spans="1:25" ht="15.75" customHeight="1" x14ac:dyDescent="0.25">
      <c r="A64" s="35"/>
      <c r="B64" s="75">
        <v>45051</v>
      </c>
      <c r="C64" s="27">
        <f t="shared" si="0"/>
        <v>-4345.2</v>
      </c>
      <c r="D64" s="33">
        <f>ROUND(-E12/25,2)</f>
        <v>-4000</v>
      </c>
      <c r="E64" s="33"/>
      <c r="F64" s="34">
        <f>-L64-L63</f>
        <v>-345.20000000000005</v>
      </c>
      <c r="G64" s="30">
        <f>ROUND(-((XNPV(L5,C64:C76,B64:B76)-C64)*(1+L5)^(1/365)),2)</f>
        <v>23261.97</v>
      </c>
      <c r="H64" s="28">
        <f t="shared" si="2"/>
        <v>24000</v>
      </c>
      <c r="I64" s="28">
        <f t="shared" si="3"/>
        <v>0</v>
      </c>
      <c r="J64" s="28">
        <f t="shared" si="4"/>
        <v>-738.02999999999884</v>
      </c>
      <c r="K64" s="74">
        <f t="shared" si="5"/>
        <v>95.140000000002146</v>
      </c>
      <c r="L64" s="28">
        <f>ROUND(H63*E15*(B64-B63)/365,2)+0</f>
        <v>57.53</v>
      </c>
      <c r="M64" s="28">
        <f t="shared" si="1"/>
        <v>37.610000000002145</v>
      </c>
      <c r="N64" s="31"/>
      <c r="O64" s="20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spans="1:25" ht="15.75" customHeight="1" x14ac:dyDescent="0.25">
      <c r="A65" s="35"/>
      <c r="B65" s="75">
        <v>45077</v>
      </c>
      <c r="C65" s="27">
        <f t="shared" si="0"/>
        <v>0</v>
      </c>
      <c r="D65" s="33"/>
      <c r="E65" s="33"/>
      <c r="F65" s="34"/>
      <c r="G65" s="30">
        <f>ROUND(-((XNPV(L5,C65:C76,B65:B76)-C65)*(1+L5)^(1/365)),2)</f>
        <v>23697.15</v>
      </c>
      <c r="H65" s="28">
        <f t="shared" si="2"/>
        <v>24000</v>
      </c>
      <c r="I65" s="28">
        <f t="shared" si="3"/>
        <v>256.44</v>
      </c>
      <c r="J65" s="28">
        <f t="shared" si="4"/>
        <v>-559.2899999999986</v>
      </c>
      <c r="K65" s="74">
        <f t="shared" si="5"/>
        <v>435.18000000000029</v>
      </c>
      <c r="L65" s="28">
        <f>ROUND(H64*E15*(B65-B64)/365,2)+0</f>
        <v>256.44</v>
      </c>
      <c r="M65" s="28">
        <f t="shared" si="1"/>
        <v>178.74000000000029</v>
      </c>
      <c r="N65" s="31">
        <f>M65+M64</f>
        <v>216.35000000000244</v>
      </c>
      <c r="O65" s="20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1:25" ht="15.75" customHeight="1" x14ac:dyDescent="0.25">
      <c r="A66" s="35"/>
      <c r="B66" s="75">
        <v>45082</v>
      </c>
      <c r="C66" s="27">
        <f t="shared" si="0"/>
        <v>-4305.76</v>
      </c>
      <c r="D66" s="33">
        <f>ROUND(-E12/25,2)</f>
        <v>-4000</v>
      </c>
      <c r="E66" s="33"/>
      <c r="F66" s="34">
        <f>-L66-L65</f>
        <v>-305.76</v>
      </c>
      <c r="G66" s="30">
        <f>ROUND(-((XNPV(L5,C66:C76,B66:B76)-C66)*(1+L5)^(1/365)),2)</f>
        <v>19472.93</v>
      </c>
      <c r="H66" s="28">
        <f t="shared" si="2"/>
        <v>20000</v>
      </c>
      <c r="I66" s="28">
        <f t="shared" si="3"/>
        <v>0</v>
      </c>
      <c r="J66" s="28">
        <f t="shared" si="4"/>
        <v>-527.0699999999996</v>
      </c>
      <c r="K66" s="74">
        <f t="shared" si="5"/>
        <v>81.539999999999054</v>
      </c>
      <c r="L66" s="28">
        <f>ROUND(H65*E15*(B66-B65)/365,2)+0</f>
        <v>49.32</v>
      </c>
      <c r="M66" s="28">
        <f t="shared" si="1"/>
        <v>32.219999999999054</v>
      </c>
      <c r="N66" s="31"/>
      <c r="O66" s="20"/>
      <c r="P66" s="42"/>
      <c r="Q66" s="42"/>
      <c r="R66" s="42"/>
      <c r="S66" s="42"/>
      <c r="T66" s="42"/>
      <c r="U66" s="42"/>
      <c r="V66" s="42"/>
      <c r="W66" s="42"/>
      <c r="X66" s="42"/>
      <c r="Y66" s="42"/>
    </row>
    <row r="67" spans="1:25" ht="15.75" customHeight="1" x14ac:dyDescent="0.25">
      <c r="A67" s="35"/>
      <c r="B67" s="75">
        <v>45107</v>
      </c>
      <c r="C67" s="27">
        <f t="shared" si="0"/>
        <v>0</v>
      </c>
      <c r="D67" s="33"/>
      <c r="E67" s="33"/>
      <c r="F67" s="34"/>
      <c r="G67" s="30">
        <f>ROUND(-((XNPV(L5,C67:C76,B67:B76)-C67)*(1+L5)^(1/365)),2)</f>
        <v>19823.09</v>
      </c>
      <c r="H67" s="28">
        <f t="shared" si="2"/>
        <v>20000</v>
      </c>
      <c r="I67" s="28">
        <f t="shared" si="3"/>
        <v>205.48</v>
      </c>
      <c r="J67" s="28">
        <f t="shared" si="4"/>
        <v>-382.38999999999976</v>
      </c>
      <c r="K67" s="74">
        <f t="shared" si="5"/>
        <v>350.15999999999985</v>
      </c>
      <c r="L67" s="28">
        <f>ROUND(H66*E15*(B67-B66)/365,2)+0</f>
        <v>205.48</v>
      </c>
      <c r="M67" s="28">
        <f t="shared" si="1"/>
        <v>144.67999999999986</v>
      </c>
      <c r="N67" s="31">
        <f>M67+M66</f>
        <v>176.89999999999893</v>
      </c>
      <c r="O67" s="20"/>
      <c r="P67" s="42"/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5.75" customHeight="1" x14ac:dyDescent="0.25">
      <c r="A68" s="35"/>
      <c r="B68" s="75">
        <v>45112</v>
      </c>
      <c r="C68" s="27">
        <f t="shared" si="0"/>
        <v>-4246.58</v>
      </c>
      <c r="D68" s="33">
        <f>ROUND(-E12/25,2)</f>
        <v>-4000</v>
      </c>
      <c r="E68" s="33"/>
      <c r="F68" s="34">
        <f>-L68-L67</f>
        <v>-246.57999999999998</v>
      </c>
      <c r="G68" s="30">
        <f>ROUND(-((XNPV(L5,C68:C76,B68:B76)-C68)*(1+L5)^(1/365)),2)</f>
        <v>15644.26</v>
      </c>
      <c r="H68" s="28">
        <f t="shared" si="2"/>
        <v>16000</v>
      </c>
      <c r="I68" s="28">
        <f t="shared" si="3"/>
        <v>0</v>
      </c>
      <c r="J68" s="28">
        <f t="shared" si="4"/>
        <v>-355.73999999999978</v>
      </c>
      <c r="K68" s="74">
        <f t="shared" si="5"/>
        <v>67.75</v>
      </c>
      <c r="L68" s="28">
        <f>ROUND(H67*E15*(B68-B67)/365,2)+0</f>
        <v>41.1</v>
      </c>
      <c r="M68" s="28">
        <f t="shared" si="1"/>
        <v>26.65</v>
      </c>
      <c r="N68" s="31"/>
      <c r="O68" s="20"/>
      <c r="P68" s="42"/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5.75" customHeight="1" x14ac:dyDescent="0.25">
      <c r="A69" s="35"/>
      <c r="B69" s="75">
        <v>45138</v>
      </c>
      <c r="C69" s="27">
        <f t="shared" si="0"/>
        <v>0</v>
      </c>
      <c r="D69" s="33"/>
      <c r="E69" s="33"/>
      <c r="F69" s="34"/>
      <c r="G69" s="30">
        <f>ROUND(-((XNPV(L5,C69:C76,B69:B76)-C69)*(1+L5)^(1/365)),2)</f>
        <v>15936.93</v>
      </c>
      <c r="H69" s="28">
        <f t="shared" si="2"/>
        <v>16000</v>
      </c>
      <c r="I69" s="28">
        <f t="shared" si="3"/>
        <v>170.96</v>
      </c>
      <c r="J69" s="28">
        <f t="shared" si="4"/>
        <v>-234.02999999999972</v>
      </c>
      <c r="K69" s="74">
        <f t="shared" si="5"/>
        <v>292.67000000000007</v>
      </c>
      <c r="L69" s="28">
        <f>ROUND(H68*E15*(B69-B68)/365,2)+0</f>
        <v>170.96</v>
      </c>
      <c r="M69" s="28">
        <f t="shared" si="1"/>
        <v>121.71000000000006</v>
      </c>
      <c r="N69" s="31">
        <f>M69+M68</f>
        <v>148.36000000000007</v>
      </c>
      <c r="O69" s="20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1:25" ht="15.75" customHeight="1" x14ac:dyDescent="0.25">
      <c r="A70" s="35"/>
      <c r="B70" s="75">
        <v>45143</v>
      </c>
      <c r="C70" s="27">
        <f t="shared" si="0"/>
        <v>-4203.84</v>
      </c>
      <c r="D70" s="33">
        <f>ROUND(-E12/25,2)</f>
        <v>-4000</v>
      </c>
      <c r="E70" s="33"/>
      <c r="F70" s="34">
        <f>-L70-L69</f>
        <v>-203.84</v>
      </c>
      <c r="G70" s="30">
        <f>ROUND(-((XNPV(L5,C70:C76,B70:B76)-C70)*(1+L5)^(1/365)),2)</f>
        <v>11787</v>
      </c>
      <c r="H70" s="28">
        <f t="shared" si="2"/>
        <v>12000</v>
      </c>
      <c r="I70" s="28">
        <f t="shared" si="3"/>
        <v>0</v>
      </c>
      <c r="J70" s="28">
        <f t="shared" si="4"/>
        <v>-212.99999999999986</v>
      </c>
      <c r="K70" s="74">
        <f t="shared" si="5"/>
        <v>53.909999999999854</v>
      </c>
      <c r="L70" s="28">
        <f>ROUND(H69*E15*(B70-B69)/365,2)+0</f>
        <v>32.880000000000003</v>
      </c>
      <c r="M70" s="28">
        <f t="shared" si="1"/>
        <v>21.029999999999852</v>
      </c>
      <c r="N70" s="31"/>
      <c r="O70" s="20"/>
      <c r="P70" s="42"/>
      <c r="Q70" s="42"/>
      <c r="R70" s="42"/>
      <c r="S70" s="42"/>
      <c r="T70" s="42"/>
      <c r="U70" s="42"/>
      <c r="V70" s="42"/>
      <c r="W70" s="42"/>
      <c r="X70" s="42"/>
      <c r="Y70" s="42"/>
    </row>
    <row r="71" spans="1:25" ht="15.75" customHeight="1" x14ac:dyDescent="0.25">
      <c r="A71" s="35"/>
      <c r="B71" s="75">
        <v>45169</v>
      </c>
      <c r="C71" s="27">
        <f t="shared" si="0"/>
        <v>0</v>
      </c>
      <c r="D71" s="33"/>
      <c r="E71" s="33"/>
      <c r="F71" s="34"/>
      <c r="G71" s="30">
        <f>ROUND(-((XNPV(L5,C71:C76,B71:B76)-C71)*(1+L5)^(1/365)),2)</f>
        <v>12007.51</v>
      </c>
      <c r="H71" s="28">
        <f t="shared" si="2"/>
        <v>12000</v>
      </c>
      <c r="I71" s="28">
        <f t="shared" si="3"/>
        <v>128.22</v>
      </c>
      <c r="J71" s="28">
        <f t="shared" si="4"/>
        <v>-120.70999999999964</v>
      </c>
      <c r="K71" s="74">
        <f t="shared" si="5"/>
        <v>220.51000000000022</v>
      </c>
      <c r="L71" s="28">
        <f>ROUND(H70*E15*(B71-B70)/365,2)+0</f>
        <v>128.22</v>
      </c>
      <c r="M71" s="28">
        <f t="shared" si="1"/>
        <v>92.290000000000219</v>
      </c>
      <c r="N71" s="31">
        <f>M71+M70</f>
        <v>113.32000000000008</v>
      </c>
      <c r="O71" s="20"/>
      <c r="P71" s="42"/>
      <c r="Q71" s="42"/>
      <c r="R71" s="42"/>
      <c r="S71" s="42"/>
      <c r="T71" s="42"/>
      <c r="U71" s="42"/>
      <c r="V71" s="42"/>
      <c r="W71" s="42"/>
      <c r="X71" s="42"/>
      <c r="Y71" s="42"/>
    </row>
    <row r="72" spans="1:25" ht="15.75" customHeight="1" x14ac:dyDescent="0.25">
      <c r="A72" s="35"/>
      <c r="B72" s="75">
        <v>45174</v>
      </c>
      <c r="C72" s="27">
        <f t="shared" si="0"/>
        <v>-4152.88</v>
      </c>
      <c r="D72" s="33">
        <f>ROUND(-E12/25,2)</f>
        <v>-4000</v>
      </c>
      <c r="E72" s="33"/>
      <c r="F72" s="34">
        <f>-L72-L71</f>
        <v>-152.88</v>
      </c>
      <c r="G72" s="30">
        <f>ROUND(-((XNPV(L5,C72:C76,B72:B76)-C72)*(1+L5)^(1/365)),2)</f>
        <v>7894.54</v>
      </c>
      <c r="H72" s="28">
        <f t="shared" si="2"/>
        <v>8000</v>
      </c>
      <c r="I72" s="28">
        <f t="shared" si="3"/>
        <v>0</v>
      </c>
      <c r="J72" s="28">
        <f t="shared" si="4"/>
        <v>-105.45999999999978</v>
      </c>
      <c r="K72" s="74">
        <f t="shared" si="5"/>
        <v>39.909999999999854</v>
      </c>
      <c r="L72" s="28">
        <f>ROUND(H71*E15*(B72-B71)/365,2)+0</f>
        <v>24.66</v>
      </c>
      <c r="M72" s="28">
        <f t="shared" si="1"/>
        <v>15.249999999999854</v>
      </c>
      <c r="N72" s="31"/>
      <c r="O72" s="20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1:25" ht="15.75" customHeight="1" x14ac:dyDescent="0.25">
      <c r="A73" s="35"/>
      <c r="B73" s="75">
        <v>45199</v>
      </c>
      <c r="C73" s="27">
        <f t="shared" si="0"/>
        <v>0</v>
      </c>
      <c r="D73" s="33"/>
      <c r="E73" s="33"/>
      <c r="F73" s="34"/>
      <c r="G73" s="30">
        <f>ROUND(-((XNPV(L5,C73:C76,B73:B76)-C73)*(1+L5)^(1/365)),2)</f>
        <v>8036.5</v>
      </c>
      <c r="H73" s="28">
        <f t="shared" si="2"/>
        <v>8000</v>
      </c>
      <c r="I73" s="28">
        <f t="shared" si="3"/>
        <v>82.19</v>
      </c>
      <c r="J73" s="28">
        <f t="shared" si="4"/>
        <v>-45.689999999999742</v>
      </c>
      <c r="K73" s="74">
        <f t="shared" si="5"/>
        <v>141.96000000000004</v>
      </c>
      <c r="L73" s="28">
        <f>ROUND(H72*E15*(B73-B72)/365,2)+0</f>
        <v>82.19</v>
      </c>
      <c r="M73" s="28">
        <f t="shared" si="1"/>
        <v>59.770000000000039</v>
      </c>
      <c r="N73" s="31">
        <f>M73+M72</f>
        <v>75.019999999999897</v>
      </c>
      <c r="O73" s="20"/>
      <c r="P73" s="42"/>
      <c r="Q73" s="42"/>
      <c r="R73" s="42"/>
      <c r="S73" s="42"/>
      <c r="T73" s="42"/>
      <c r="U73" s="42"/>
      <c r="V73" s="42"/>
      <c r="W73" s="42"/>
      <c r="X73" s="42"/>
      <c r="Y73" s="42"/>
    </row>
    <row r="74" spans="1:25" ht="15.75" customHeight="1" x14ac:dyDescent="0.25">
      <c r="A74" s="35"/>
      <c r="B74" s="75">
        <v>45204</v>
      </c>
      <c r="C74" s="27">
        <f t="shared" si="0"/>
        <v>-4098.63</v>
      </c>
      <c r="D74" s="33">
        <f>ROUND(-E12/25,2)</f>
        <v>-4000</v>
      </c>
      <c r="E74" s="33"/>
      <c r="F74" s="34">
        <f>-L74-L73</f>
        <v>-98.63</v>
      </c>
      <c r="G74" s="30">
        <f>ROUND(-((XNPV(L5,C74:C76,B74:B76)-C74)*(1+L5)^(1/365)),2)</f>
        <v>3963.64</v>
      </c>
      <c r="H74" s="28">
        <f t="shared" si="2"/>
        <v>4000</v>
      </c>
      <c r="I74" s="28">
        <f t="shared" si="3"/>
        <v>0</v>
      </c>
      <c r="J74" s="28">
        <f t="shared" si="4"/>
        <v>-36.359999999999758</v>
      </c>
      <c r="K74" s="74">
        <f t="shared" si="5"/>
        <v>25.769999999999982</v>
      </c>
      <c r="L74" s="28">
        <f>ROUND(H73*E15*(B74-B73)/365,2)+0</f>
        <v>16.440000000000001</v>
      </c>
      <c r="M74" s="28">
        <f t="shared" si="1"/>
        <v>9.3299999999999805</v>
      </c>
      <c r="N74" s="31"/>
      <c r="O74" s="20"/>
      <c r="P74" s="42"/>
      <c r="Q74" s="42"/>
      <c r="R74" s="42"/>
      <c r="S74" s="42"/>
      <c r="T74" s="42"/>
      <c r="U74" s="42"/>
      <c r="V74" s="42"/>
      <c r="W74" s="42"/>
      <c r="X74" s="42"/>
      <c r="Y74" s="42"/>
    </row>
    <row r="75" spans="1:25" ht="15.75" customHeight="1" x14ac:dyDescent="0.25">
      <c r="A75" s="35"/>
      <c r="B75" s="75">
        <v>45230</v>
      </c>
      <c r="C75" s="27">
        <f t="shared" si="0"/>
        <v>0</v>
      </c>
      <c r="D75" s="33"/>
      <c r="E75" s="33"/>
      <c r="F75" s="34"/>
      <c r="G75" s="30">
        <f>ROUND(-((XNPV(L5,C75:C76,B75:B76)-C75)*(1+L5)^(1/365)),2)</f>
        <v>4037.79</v>
      </c>
      <c r="H75" s="28">
        <f t="shared" si="2"/>
        <v>4000</v>
      </c>
      <c r="I75" s="28">
        <f t="shared" si="3"/>
        <v>42.74</v>
      </c>
      <c r="J75" s="28">
        <f t="shared" si="4"/>
        <v>-4.9499999999996689</v>
      </c>
      <c r="K75" s="74">
        <f t="shared" si="5"/>
        <v>74.150000000000091</v>
      </c>
      <c r="L75" s="28">
        <f>ROUND(H74*E15*(B75-B74)/365,2)+0</f>
        <v>42.74</v>
      </c>
      <c r="M75" s="28">
        <f t="shared" si="1"/>
        <v>31.410000000000089</v>
      </c>
      <c r="N75" s="31">
        <f>M75+M74</f>
        <v>40.740000000000066</v>
      </c>
      <c r="O75" s="20"/>
      <c r="P75" s="42"/>
      <c r="Q75" s="42"/>
      <c r="R75" s="42"/>
      <c r="S75" s="42"/>
      <c r="T75" s="42"/>
      <c r="U75" s="42"/>
      <c r="V75" s="42"/>
      <c r="W75" s="42"/>
      <c r="X75" s="42"/>
      <c r="Y75" s="42"/>
    </row>
    <row r="76" spans="1:25" ht="15.75" customHeight="1" thickBot="1" x14ac:dyDescent="0.3">
      <c r="B76" s="76">
        <v>45235</v>
      </c>
      <c r="C76" s="27">
        <f t="shared" si="0"/>
        <v>-4049.32</v>
      </c>
      <c r="D76" s="33">
        <f>ROUND(-SUM(D26:D75),2)</f>
        <v>-4000</v>
      </c>
      <c r="E76" s="33"/>
      <c r="F76" s="34">
        <f>-I75-L76</f>
        <v>-49.32</v>
      </c>
      <c r="G76" s="30">
        <f>ROUND(-((XNPV(L5,C76,B76)-C76)*(1+L5)^(1/365)),2)</f>
        <v>0</v>
      </c>
      <c r="H76" s="28">
        <f t="shared" si="2"/>
        <v>0</v>
      </c>
      <c r="I76" s="28">
        <f t="shared" si="3"/>
        <v>0</v>
      </c>
      <c r="J76" s="28">
        <f t="shared" si="4"/>
        <v>5.3113069498067489E-13</v>
      </c>
      <c r="K76" s="74">
        <f t="shared" si="5"/>
        <v>11.5300000000002</v>
      </c>
      <c r="L76" s="28">
        <f>ROUND(H75*E15*(B76-B75-1)/365,2)+0</f>
        <v>6.58</v>
      </c>
      <c r="M76" s="28">
        <f t="shared" si="1"/>
        <v>4.9500000000002</v>
      </c>
      <c r="N76" s="31">
        <f>M76</f>
        <v>4.9500000000002</v>
      </c>
      <c r="O76" s="20"/>
      <c r="P76" s="42"/>
      <c r="Q76" s="42"/>
      <c r="R76" s="42"/>
      <c r="S76" s="42"/>
      <c r="T76" s="42"/>
      <c r="U76" s="42"/>
      <c r="V76" s="42"/>
      <c r="W76" s="42"/>
      <c r="X76" s="42"/>
      <c r="Y76" s="42"/>
    </row>
    <row r="77" spans="1:25" ht="15.75" customHeight="1" thickTop="1" thickBot="1" x14ac:dyDescent="0.3">
      <c r="B77" s="77" t="s">
        <v>36</v>
      </c>
      <c r="C77" s="36">
        <f t="shared" ref="C77:F77" si="6">SUM(C26:C76)</f>
        <v>-26083.3</v>
      </c>
      <c r="D77" s="36">
        <f t="shared" si="6"/>
        <v>0</v>
      </c>
      <c r="E77" s="36">
        <f t="shared" si="6"/>
        <v>-10000</v>
      </c>
      <c r="F77" s="36">
        <f t="shared" si="6"/>
        <v>-16083.3</v>
      </c>
      <c r="G77" s="78" t="s">
        <v>37</v>
      </c>
      <c r="H77" s="37" t="s">
        <v>37</v>
      </c>
      <c r="I77" s="38" t="s">
        <v>37</v>
      </c>
      <c r="J77" s="39" t="s">
        <v>37</v>
      </c>
      <c r="K77" s="36">
        <f t="shared" ref="K77:N77" si="7">SUM(K26:K76)</f>
        <v>26083.299999999996</v>
      </c>
      <c r="L77" s="36">
        <f t="shared" si="7"/>
        <v>16083.3</v>
      </c>
      <c r="M77" s="36">
        <f t="shared" si="7"/>
        <v>10000.000000000004</v>
      </c>
      <c r="N77" s="36">
        <f t="shared" si="7"/>
        <v>10000.000000000005</v>
      </c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</row>
    <row r="78" spans="1:25" ht="15.75" customHeight="1" x14ac:dyDescent="0.25">
      <c r="D78" s="19"/>
      <c r="E78" s="19"/>
      <c r="F78" s="19"/>
      <c r="G78" s="13"/>
      <c r="H78" s="42"/>
      <c r="I78" s="42"/>
      <c r="J78" s="42"/>
      <c r="L78" s="79"/>
      <c r="M78" s="40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</row>
    <row r="79" spans="1:25" ht="15.75" customHeight="1" x14ac:dyDescent="0.25">
      <c r="B79" s="80" t="s">
        <v>38</v>
      </c>
      <c r="C79" s="81">
        <f>ROUND(C77,2)-ROUND(E77,2)-ROUND(F77,2)</f>
        <v>0</v>
      </c>
      <c r="D79" s="81">
        <f>D77</f>
        <v>0</v>
      </c>
      <c r="E79" s="13"/>
      <c r="F79" s="13"/>
      <c r="G79" s="81">
        <f t="shared" ref="G79:H79" si="8">ROUND(G76,2)+ROUND(G75,2)+ROUND(C76,2)</f>
        <v>-11.5300000000002</v>
      </c>
      <c r="H79" s="81">
        <f t="shared" si="8"/>
        <v>0</v>
      </c>
      <c r="I79" s="81">
        <f>ROUND(I76,2)+ROUND(I75,2)+ROUND(F76,2)</f>
        <v>-6.5799999999999983</v>
      </c>
      <c r="J79" s="81">
        <f>ROUND(J75,2)-ROUND(J74,2)-ROUND(M75,2)</f>
        <v>0</v>
      </c>
      <c r="K79" s="81">
        <f>ROUND(K77,2)-ROUND(L77,2)-ROUND(M77,2)</f>
        <v>0</v>
      </c>
      <c r="L79" s="81">
        <f>ROUND(L77,2)+ROUND(F77,2)</f>
        <v>0</v>
      </c>
      <c r="M79" s="81">
        <f>ROUND(M77,2)+L8</f>
        <v>0</v>
      </c>
      <c r="N79" s="81">
        <f>ROUND(M77,2)-ROUND(N77,2)</f>
        <v>0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</row>
    <row r="80" spans="1:25" ht="15.75" customHeight="1" x14ac:dyDescent="0.25">
      <c r="D80" s="13"/>
      <c r="E80" s="13"/>
      <c r="F80" s="13"/>
      <c r="G80" s="19"/>
      <c r="H80" s="42"/>
      <c r="I80" s="42"/>
      <c r="J80" s="42"/>
      <c r="L80" s="82"/>
      <c r="M80" s="8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</row>
    <row r="81" spans="4:25" ht="15.75" customHeight="1" x14ac:dyDescent="0.25">
      <c r="D81" s="13"/>
      <c r="E81" s="13"/>
      <c r="F81" s="13"/>
      <c r="G81" s="13"/>
      <c r="H81" s="42"/>
      <c r="I81" s="42"/>
      <c r="J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</row>
    <row r="82" spans="4:25" ht="15.75" customHeight="1" x14ac:dyDescent="0.25">
      <c r="D82" s="13"/>
      <c r="E82" s="13"/>
      <c r="F82" s="13"/>
      <c r="G82" s="83"/>
      <c r="H82" s="42"/>
      <c r="I82" s="42"/>
      <c r="J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</row>
    <row r="83" spans="4:25" ht="15.75" customHeight="1" x14ac:dyDescent="0.25">
      <c r="D83" s="13"/>
      <c r="E83" s="13"/>
      <c r="F83" s="13"/>
      <c r="G83" s="13"/>
      <c r="H83" s="42"/>
      <c r="I83" s="42"/>
      <c r="J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</row>
    <row r="84" spans="4:25" ht="15.75" customHeight="1" x14ac:dyDescent="0.25">
      <c r="D84" s="13"/>
      <c r="E84" s="13"/>
      <c r="F84" s="13"/>
      <c r="G84" s="13"/>
      <c r="H84" s="42"/>
      <c r="I84" s="42"/>
      <c r="J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</row>
    <row r="85" spans="4:25" ht="15.75" customHeight="1" x14ac:dyDescent="0.25">
      <c r="D85" s="13"/>
      <c r="E85" s="13"/>
      <c r="F85" s="13"/>
      <c r="G85" s="13"/>
      <c r="H85" s="42"/>
      <c r="I85" s="42"/>
      <c r="J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</row>
    <row r="86" spans="4:25" ht="15.75" customHeight="1" x14ac:dyDescent="0.25">
      <c r="D86" s="13"/>
      <c r="E86" s="13"/>
      <c r="F86" s="13"/>
      <c r="G86" s="13"/>
      <c r="H86" s="42"/>
      <c r="I86" s="42"/>
      <c r="J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</row>
    <row r="87" spans="4:25" ht="15.75" customHeight="1" x14ac:dyDescent="0.25">
      <c r="D87" s="13"/>
      <c r="E87" s="13"/>
      <c r="F87" s="13"/>
      <c r="G87" s="13"/>
      <c r="H87" s="42"/>
      <c r="I87" s="42"/>
      <c r="J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</row>
    <row r="88" spans="4:25" ht="15.75" customHeight="1" x14ac:dyDescent="0.25">
      <c r="D88" s="13"/>
      <c r="E88" s="13"/>
      <c r="F88" s="13"/>
      <c r="G88" s="13"/>
      <c r="H88" s="42"/>
      <c r="I88" s="42"/>
      <c r="J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</row>
    <row r="89" spans="4:25" ht="15.75" customHeight="1" x14ac:dyDescent="0.25">
      <c r="D89" s="13"/>
      <c r="E89" s="13"/>
      <c r="F89" s="13"/>
      <c r="G89" s="13"/>
      <c r="H89" s="42"/>
      <c r="I89" s="42"/>
      <c r="J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</row>
    <row r="90" spans="4:25" ht="15.75" customHeight="1" x14ac:dyDescent="0.25">
      <c r="D90" s="13"/>
      <c r="E90" s="13"/>
      <c r="F90" s="13"/>
      <c r="G90" s="13"/>
      <c r="H90" s="42"/>
      <c r="I90" s="42"/>
      <c r="J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</row>
    <row r="91" spans="4:25" ht="15.75" customHeight="1" x14ac:dyDescent="0.25">
      <c r="D91" s="13"/>
      <c r="E91" s="13"/>
      <c r="F91" s="13"/>
      <c r="G91" s="13"/>
      <c r="H91" s="42"/>
      <c r="I91" s="42"/>
      <c r="J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</row>
    <row r="92" spans="4:25" ht="15.75" customHeight="1" x14ac:dyDescent="0.25">
      <c r="D92" s="13"/>
      <c r="E92" s="13"/>
      <c r="F92" s="13"/>
      <c r="G92" s="13"/>
      <c r="H92" s="42"/>
      <c r="I92" s="42"/>
      <c r="J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4:25" ht="15.75" customHeight="1" x14ac:dyDescent="0.25">
      <c r="D93" s="13"/>
      <c r="E93" s="13"/>
      <c r="F93" s="13"/>
      <c r="G93" s="13"/>
      <c r="H93" s="42"/>
      <c r="I93" s="42"/>
      <c r="J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spans="4:25" ht="15.75" customHeight="1" x14ac:dyDescent="0.25">
      <c r="D94" s="13"/>
      <c r="E94" s="13"/>
      <c r="F94" s="13"/>
      <c r="G94" s="13"/>
      <c r="H94" s="42"/>
      <c r="I94" s="42"/>
      <c r="J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</row>
    <row r="95" spans="4:25" ht="15.75" customHeight="1" x14ac:dyDescent="0.25">
      <c r="D95" s="13"/>
      <c r="E95" s="13"/>
      <c r="F95" s="13"/>
      <c r="G95" s="13"/>
      <c r="H95" s="42"/>
      <c r="I95" s="42"/>
      <c r="J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</row>
    <row r="96" spans="4:25" ht="15.75" customHeight="1" x14ac:dyDescent="0.25">
      <c r="D96" s="13"/>
      <c r="E96" s="13"/>
      <c r="F96" s="13"/>
      <c r="G96" s="13"/>
      <c r="H96" s="42"/>
      <c r="I96" s="42"/>
      <c r="J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</row>
    <row r="97" spans="4:25" ht="15.75" customHeight="1" x14ac:dyDescent="0.25">
      <c r="D97" s="13"/>
      <c r="E97" s="13"/>
      <c r="F97" s="13"/>
      <c r="G97" s="13"/>
      <c r="H97" s="42"/>
      <c r="I97" s="42"/>
      <c r="J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</row>
    <row r="98" spans="4:25" ht="15.75" customHeight="1" x14ac:dyDescent="0.25">
      <c r="D98" s="13"/>
      <c r="E98" s="13"/>
      <c r="F98" s="13"/>
      <c r="G98" s="13"/>
      <c r="H98" s="42"/>
      <c r="I98" s="42"/>
      <c r="J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</row>
    <row r="99" spans="4:25" ht="15.75" customHeight="1" x14ac:dyDescent="0.25">
      <c r="D99" s="13"/>
      <c r="E99" s="13"/>
      <c r="F99" s="13"/>
      <c r="G99" s="13"/>
      <c r="H99" s="42"/>
      <c r="I99" s="42"/>
      <c r="J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</row>
    <row r="100" spans="4:25" ht="15.75" customHeight="1" x14ac:dyDescent="0.25">
      <c r="D100" s="13"/>
      <c r="E100" s="13"/>
      <c r="F100" s="13"/>
      <c r="G100" s="13"/>
      <c r="H100" s="42"/>
      <c r="I100" s="42"/>
      <c r="J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</row>
    <row r="101" spans="4:25" ht="15.75" customHeight="1" x14ac:dyDescent="0.25">
      <c r="D101" s="13"/>
      <c r="E101" s="13"/>
      <c r="F101" s="13"/>
      <c r="G101" s="13"/>
      <c r="H101" s="42"/>
      <c r="I101" s="42"/>
      <c r="J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</row>
    <row r="102" spans="4:25" ht="15.75" customHeight="1" x14ac:dyDescent="0.25">
      <c r="D102" s="13"/>
      <c r="E102" s="13"/>
      <c r="F102" s="13"/>
      <c r="G102" s="13"/>
      <c r="H102" s="42"/>
      <c r="I102" s="42"/>
      <c r="J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</row>
    <row r="103" spans="4:25" ht="15.75" customHeight="1" x14ac:dyDescent="0.25">
      <c r="D103" s="13"/>
      <c r="E103" s="13"/>
      <c r="F103" s="13"/>
      <c r="G103" s="13"/>
      <c r="H103" s="42"/>
      <c r="I103" s="42"/>
      <c r="J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</row>
    <row r="104" spans="4:25" ht="15.75" customHeight="1" x14ac:dyDescent="0.25">
      <c r="D104" s="13"/>
      <c r="E104" s="13"/>
      <c r="F104" s="13"/>
      <c r="G104" s="13"/>
      <c r="H104" s="42"/>
      <c r="I104" s="42"/>
      <c r="J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</row>
    <row r="105" spans="4:25" ht="15.75" customHeight="1" x14ac:dyDescent="0.25">
      <c r="D105" s="13"/>
      <c r="E105" s="13"/>
      <c r="F105" s="13"/>
      <c r="G105" s="13"/>
      <c r="H105" s="42"/>
      <c r="I105" s="42"/>
      <c r="J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</row>
    <row r="106" spans="4:25" ht="15.75" customHeight="1" x14ac:dyDescent="0.25">
      <c r="D106" s="13"/>
      <c r="E106" s="13"/>
      <c r="F106" s="13"/>
      <c r="G106" s="13"/>
      <c r="H106" s="42"/>
      <c r="I106" s="42"/>
      <c r="J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</row>
    <row r="107" spans="4:25" ht="15.75" customHeight="1" x14ac:dyDescent="0.25">
      <c r="D107" s="13"/>
      <c r="E107" s="13"/>
      <c r="F107" s="13"/>
      <c r="G107" s="13"/>
      <c r="H107" s="42"/>
      <c r="I107" s="42"/>
      <c r="J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</row>
    <row r="108" spans="4:25" ht="15.75" customHeight="1" x14ac:dyDescent="0.25">
      <c r="D108" s="13"/>
      <c r="E108" s="13"/>
      <c r="F108" s="13"/>
      <c r="G108" s="13"/>
      <c r="H108" s="42"/>
      <c r="I108" s="42"/>
      <c r="J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</row>
    <row r="109" spans="4:25" ht="15.75" customHeight="1" x14ac:dyDescent="0.25">
      <c r="D109" s="13"/>
      <c r="E109" s="13"/>
      <c r="F109" s="13"/>
      <c r="G109" s="13"/>
      <c r="H109" s="42"/>
      <c r="I109" s="42"/>
      <c r="J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</row>
    <row r="110" spans="4:25" ht="15.75" customHeight="1" x14ac:dyDescent="0.25">
      <c r="D110" s="13"/>
      <c r="E110" s="13"/>
      <c r="F110" s="13"/>
      <c r="G110" s="13"/>
      <c r="H110" s="42"/>
      <c r="I110" s="42"/>
      <c r="J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</row>
    <row r="111" spans="4:25" ht="15.75" customHeight="1" x14ac:dyDescent="0.25">
      <c r="D111" s="13"/>
      <c r="E111" s="13"/>
      <c r="F111" s="13"/>
      <c r="G111" s="13"/>
      <c r="H111" s="42"/>
      <c r="I111" s="42"/>
      <c r="J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</row>
    <row r="112" spans="4:25" ht="15.75" customHeight="1" x14ac:dyDescent="0.25">
      <c r="D112" s="13"/>
      <c r="E112" s="13"/>
      <c r="F112" s="13"/>
      <c r="G112" s="13"/>
      <c r="H112" s="42"/>
      <c r="I112" s="42"/>
      <c r="J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</row>
    <row r="113" spans="4:25" ht="15.75" customHeight="1" x14ac:dyDescent="0.25">
      <c r="D113" s="13"/>
      <c r="E113" s="13"/>
      <c r="F113" s="13"/>
      <c r="G113" s="13"/>
      <c r="H113" s="42"/>
      <c r="I113" s="42"/>
      <c r="J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</row>
    <row r="114" spans="4:25" ht="15.75" customHeight="1" x14ac:dyDescent="0.25">
      <c r="D114" s="13"/>
      <c r="E114" s="13"/>
      <c r="F114" s="13"/>
      <c r="G114" s="13"/>
      <c r="H114" s="42"/>
      <c r="I114" s="42"/>
      <c r="J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</row>
    <row r="115" spans="4:25" ht="15.75" customHeight="1" x14ac:dyDescent="0.25">
      <c r="D115" s="13"/>
      <c r="E115" s="13"/>
      <c r="F115" s="13"/>
      <c r="G115" s="13"/>
      <c r="H115" s="42"/>
      <c r="I115" s="42"/>
      <c r="J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</row>
    <row r="116" spans="4:25" ht="15.75" customHeight="1" x14ac:dyDescent="0.25">
      <c r="D116" s="13"/>
      <c r="E116" s="13"/>
      <c r="F116" s="13"/>
      <c r="G116" s="13"/>
      <c r="H116" s="42"/>
      <c r="I116" s="42"/>
      <c r="J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</row>
    <row r="117" spans="4:25" ht="15.75" customHeight="1" x14ac:dyDescent="0.25">
      <c r="D117" s="13"/>
      <c r="E117" s="13"/>
      <c r="F117" s="13"/>
      <c r="G117" s="13"/>
      <c r="H117" s="42"/>
      <c r="I117" s="42"/>
      <c r="J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</row>
    <row r="118" spans="4:25" ht="15.75" customHeight="1" x14ac:dyDescent="0.25">
      <c r="D118" s="13"/>
      <c r="E118" s="13"/>
      <c r="F118" s="13"/>
      <c r="G118" s="13"/>
      <c r="H118" s="42"/>
      <c r="I118" s="42"/>
      <c r="J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</row>
    <row r="119" spans="4:25" ht="15.75" customHeight="1" x14ac:dyDescent="0.25">
      <c r="D119" s="13"/>
      <c r="E119" s="13"/>
      <c r="F119" s="13"/>
      <c r="G119" s="13"/>
      <c r="H119" s="42"/>
      <c r="I119" s="42"/>
      <c r="J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</row>
    <row r="120" spans="4:25" ht="15.75" customHeight="1" x14ac:dyDescent="0.25">
      <c r="D120" s="13"/>
      <c r="E120" s="13"/>
      <c r="F120" s="13"/>
      <c r="G120" s="13"/>
      <c r="H120" s="42"/>
      <c r="I120" s="42"/>
      <c r="J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</row>
    <row r="121" spans="4:25" ht="15.75" customHeight="1" x14ac:dyDescent="0.25">
      <c r="D121" s="13"/>
      <c r="E121" s="13"/>
      <c r="F121" s="13"/>
      <c r="G121" s="13"/>
      <c r="H121" s="42"/>
      <c r="I121" s="42"/>
      <c r="J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</row>
    <row r="122" spans="4:25" ht="15.75" customHeight="1" x14ac:dyDescent="0.25">
      <c r="D122" s="13"/>
      <c r="E122" s="13"/>
      <c r="F122" s="13"/>
      <c r="G122" s="13"/>
      <c r="H122" s="42"/>
      <c r="I122" s="42"/>
      <c r="J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</row>
    <row r="123" spans="4:25" ht="15.75" customHeight="1" x14ac:dyDescent="0.25">
      <c r="D123" s="13"/>
      <c r="E123" s="13"/>
      <c r="F123" s="13"/>
      <c r="G123" s="13"/>
      <c r="H123" s="42"/>
      <c r="I123" s="42"/>
      <c r="J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</row>
    <row r="124" spans="4:25" ht="15.75" customHeight="1" x14ac:dyDescent="0.25">
      <c r="D124" s="13"/>
      <c r="E124" s="13"/>
      <c r="F124" s="13"/>
      <c r="G124" s="13"/>
      <c r="H124" s="42"/>
      <c r="I124" s="42"/>
      <c r="J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</row>
    <row r="125" spans="4:25" ht="15.75" customHeight="1" x14ac:dyDescent="0.25">
      <c r="D125" s="13"/>
      <c r="E125" s="13"/>
      <c r="F125" s="13"/>
      <c r="G125" s="13"/>
      <c r="H125" s="42"/>
      <c r="I125" s="42"/>
      <c r="J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</row>
    <row r="126" spans="4:25" ht="15.75" customHeight="1" x14ac:dyDescent="0.25">
      <c r="D126" s="13"/>
      <c r="E126" s="13"/>
      <c r="F126" s="13"/>
      <c r="G126" s="13"/>
      <c r="H126" s="42"/>
      <c r="I126" s="42"/>
      <c r="J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</row>
    <row r="127" spans="4:25" ht="15.75" customHeight="1" x14ac:dyDescent="0.25">
      <c r="D127" s="13"/>
      <c r="E127" s="13"/>
      <c r="F127" s="13"/>
      <c r="G127" s="13"/>
      <c r="H127" s="42"/>
      <c r="I127" s="42"/>
      <c r="J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</row>
    <row r="128" spans="4:25" ht="15.75" customHeight="1" x14ac:dyDescent="0.25">
      <c r="D128" s="13"/>
      <c r="E128" s="13"/>
      <c r="F128" s="13"/>
      <c r="G128" s="13"/>
      <c r="H128" s="42"/>
      <c r="I128" s="42"/>
      <c r="J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</row>
    <row r="129" spans="4:25" ht="15.75" customHeight="1" x14ac:dyDescent="0.25">
      <c r="D129" s="13"/>
      <c r="E129" s="13"/>
      <c r="F129" s="13"/>
      <c r="G129" s="13"/>
      <c r="H129" s="42"/>
      <c r="I129" s="42"/>
      <c r="J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</row>
    <row r="130" spans="4:25" ht="15.75" customHeight="1" x14ac:dyDescent="0.25">
      <c r="D130" s="13"/>
      <c r="E130" s="13"/>
      <c r="F130" s="13"/>
      <c r="G130" s="13"/>
      <c r="H130" s="42"/>
      <c r="I130" s="42"/>
      <c r="J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</row>
    <row r="131" spans="4:25" ht="15.75" customHeight="1" x14ac:dyDescent="0.25">
      <c r="D131" s="13"/>
      <c r="E131" s="13"/>
      <c r="F131" s="13"/>
      <c r="G131" s="13"/>
      <c r="H131" s="42"/>
      <c r="I131" s="42"/>
      <c r="J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</row>
    <row r="132" spans="4:25" ht="15.75" customHeight="1" x14ac:dyDescent="0.25">
      <c r="D132" s="13"/>
      <c r="E132" s="13"/>
      <c r="F132" s="13"/>
      <c r="G132" s="13"/>
      <c r="H132" s="42"/>
      <c r="I132" s="42"/>
      <c r="J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</row>
    <row r="133" spans="4:25" ht="15.75" customHeight="1" x14ac:dyDescent="0.25">
      <c r="D133" s="13"/>
      <c r="E133" s="13"/>
      <c r="F133" s="13"/>
      <c r="G133" s="13"/>
      <c r="H133" s="42"/>
      <c r="I133" s="42"/>
      <c r="J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</row>
    <row r="134" spans="4:25" ht="15.75" customHeight="1" x14ac:dyDescent="0.25">
      <c r="D134" s="13"/>
      <c r="E134" s="13"/>
      <c r="F134" s="13"/>
      <c r="G134" s="13"/>
      <c r="H134" s="42"/>
      <c r="I134" s="42"/>
      <c r="J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</row>
    <row r="135" spans="4:25" ht="15.75" customHeight="1" x14ac:dyDescent="0.25">
      <c r="D135" s="13"/>
      <c r="E135" s="13"/>
      <c r="F135" s="13"/>
      <c r="G135" s="13"/>
      <c r="H135" s="42"/>
      <c r="I135" s="42"/>
      <c r="J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</row>
    <row r="136" spans="4:25" ht="15.75" customHeight="1" x14ac:dyDescent="0.25">
      <c r="D136" s="13"/>
      <c r="E136" s="13"/>
      <c r="F136" s="13"/>
      <c r="G136" s="13"/>
      <c r="H136" s="42"/>
      <c r="I136" s="42"/>
      <c r="J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</row>
    <row r="137" spans="4:25" ht="15.75" customHeight="1" x14ac:dyDescent="0.25">
      <c r="D137" s="13"/>
      <c r="E137" s="13"/>
      <c r="F137" s="13"/>
      <c r="G137" s="13"/>
      <c r="H137" s="42"/>
      <c r="I137" s="42"/>
      <c r="J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</row>
    <row r="138" spans="4:25" ht="15.75" customHeight="1" x14ac:dyDescent="0.25">
      <c r="D138" s="13"/>
      <c r="E138" s="13"/>
      <c r="F138" s="13"/>
      <c r="G138" s="13"/>
      <c r="H138" s="42"/>
      <c r="I138" s="42"/>
      <c r="J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</row>
    <row r="139" spans="4:25" ht="15.75" customHeight="1" x14ac:dyDescent="0.25">
      <c r="D139" s="13"/>
      <c r="E139" s="13"/>
      <c r="F139" s="13"/>
      <c r="G139" s="13"/>
      <c r="H139" s="42"/>
      <c r="I139" s="42"/>
      <c r="J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</row>
    <row r="140" spans="4:25" ht="15.75" customHeight="1" x14ac:dyDescent="0.25">
      <c r="D140" s="13"/>
      <c r="E140" s="13"/>
      <c r="F140" s="13"/>
      <c r="G140" s="13"/>
      <c r="H140" s="42"/>
      <c r="I140" s="42"/>
      <c r="J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</row>
    <row r="141" spans="4:25" ht="15.75" customHeight="1" x14ac:dyDescent="0.25">
      <c r="D141" s="13"/>
      <c r="E141" s="13"/>
      <c r="F141" s="13"/>
      <c r="G141" s="13"/>
      <c r="H141" s="42"/>
      <c r="I141" s="42"/>
      <c r="J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pans="4:25" ht="15.75" customHeight="1" x14ac:dyDescent="0.25">
      <c r="D142" s="13"/>
      <c r="E142" s="13"/>
      <c r="F142" s="13"/>
      <c r="G142" s="13"/>
      <c r="H142" s="42"/>
      <c r="I142" s="42"/>
      <c r="J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</row>
    <row r="143" spans="4:25" ht="15.75" customHeight="1" x14ac:dyDescent="0.25">
      <c r="D143" s="13"/>
      <c r="E143" s="13"/>
      <c r="F143" s="13"/>
      <c r="G143" s="13"/>
      <c r="H143" s="42"/>
      <c r="I143" s="42"/>
      <c r="J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</row>
    <row r="144" spans="4:25" ht="15.75" customHeight="1" x14ac:dyDescent="0.25">
      <c r="D144" s="13"/>
      <c r="E144" s="13"/>
      <c r="F144" s="13"/>
      <c r="G144" s="13"/>
      <c r="H144" s="42"/>
      <c r="I144" s="42"/>
      <c r="J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</row>
    <row r="145" spans="4:25" ht="15.75" customHeight="1" x14ac:dyDescent="0.25">
      <c r="D145" s="13"/>
      <c r="E145" s="13"/>
      <c r="F145" s="13"/>
      <c r="G145" s="13"/>
      <c r="H145" s="42"/>
      <c r="I145" s="42"/>
      <c r="J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</row>
    <row r="146" spans="4:25" ht="15.75" customHeight="1" x14ac:dyDescent="0.25">
      <c r="D146" s="13"/>
      <c r="E146" s="13"/>
      <c r="F146" s="13"/>
      <c r="G146" s="13"/>
      <c r="H146" s="42"/>
      <c r="I146" s="42"/>
      <c r="J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</row>
    <row r="147" spans="4:25" ht="15.75" customHeight="1" x14ac:dyDescent="0.25">
      <c r="D147" s="13"/>
      <c r="E147" s="13"/>
      <c r="F147" s="13"/>
      <c r="G147" s="13"/>
      <c r="H147" s="42"/>
      <c r="I147" s="42"/>
      <c r="J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</row>
    <row r="148" spans="4:25" ht="15.75" customHeight="1" x14ac:dyDescent="0.25">
      <c r="D148" s="13"/>
      <c r="E148" s="13"/>
      <c r="F148" s="13"/>
      <c r="G148" s="13"/>
      <c r="H148" s="42"/>
      <c r="I148" s="42"/>
      <c r="J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</row>
    <row r="149" spans="4:25" ht="15.75" customHeight="1" x14ac:dyDescent="0.25">
      <c r="D149" s="13"/>
      <c r="E149" s="13"/>
      <c r="F149" s="13"/>
      <c r="G149" s="13"/>
      <c r="H149" s="42"/>
      <c r="I149" s="42"/>
      <c r="J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</row>
    <row r="150" spans="4:25" ht="15.75" customHeight="1" x14ac:dyDescent="0.25">
      <c r="D150" s="13"/>
      <c r="E150" s="13"/>
      <c r="F150" s="13"/>
      <c r="G150" s="13"/>
      <c r="H150" s="42"/>
      <c r="I150" s="42"/>
      <c r="J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</row>
    <row r="151" spans="4:25" ht="15.75" customHeight="1" x14ac:dyDescent="0.25">
      <c r="D151" s="13"/>
      <c r="E151" s="13"/>
      <c r="F151" s="13"/>
      <c r="G151" s="13"/>
      <c r="H151" s="42"/>
      <c r="I151" s="42"/>
      <c r="J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</row>
    <row r="152" spans="4:25" ht="15.75" customHeight="1" x14ac:dyDescent="0.25">
      <c r="D152" s="13"/>
      <c r="E152" s="13"/>
      <c r="F152" s="13"/>
      <c r="G152" s="13"/>
      <c r="H152" s="42"/>
      <c r="I152" s="42"/>
      <c r="J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</row>
    <row r="153" spans="4:25" ht="15.75" customHeight="1" x14ac:dyDescent="0.25">
      <c r="D153" s="13"/>
      <c r="E153" s="13"/>
      <c r="F153" s="13"/>
      <c r="G153" s="13"/>
      <c r="H153" s="42"/>
      <c r="I153" s="42"/>
      <c r="J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</row>
    <row r="154" spans="4:25" ht="15.75" customHeight="1" x14ac:dyDescent="0.25">
      <c r="D154" s="13"/>
      <c r="E154" s="13"/>
      <c r="F154" s="13"/>
      <c r="G154" s="13"/>
      <c r="H154" s="42"/>
      <c r="I154" s="42"/>
      <c r="J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</row>
    <row r="155" spans="4:25" ht="15.75" customHeight="1" x14ac:dyDescent="0.25">
      <c r="D155" s="13"/>
      <c r="E155" s="13"/>
      <c r="F155" s="13"/>
      <c r="G155" s="13"/>
      <c r="H155" s="42"/>
      <c r="I155" s="42"/>
      <c r="J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</row>
    <row r="156" spans="4:25" ht="15.75" customHeight="1" x14ac:dyDescent="0.25">
      <c r="D156" s="13"/>
      <c r="E156" s="13"/>
      <c r="F156" s="13"/>
      <c r="G156" s="13"/>
      <c r="H156" s="42"/>
      <c r="I156" s="42"/>
      <c r="J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</row>
    <row r="157" spans="4:25" ht="15.75" customHeight="1" x14ac:dyDescent="0.25">
      <c r="D157" s="13"/>
      <c r="E157" s="13"/>
      <c r="F157" s="13"/>
      <c r="G157" s="13"/>
      <c r="H157" s="42"/>
      <c r="I157" s="42"/>
      <c r="J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</row>
    <row r="158" spans="4:25" ht="15.75" customHeight="1" x14ac:dyDescent="0.25">
      <c r="D158" s="13"/>
      <c r="E158" s="13"/>
      <c r="F158" s="13"/>
      <c r="G158" s="13"/>
      <c r="H158" s="42"/>
      <c r="I158" s="42"/>
      <c r="J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</row>
    <row r="159" spans="4:25" ht="15.75" customHeight="1" x14ac:dyDescent="0.25">
      <c r="D159" s="13"/>
      <c r="E159" s="13"/>
      <c r="F159" s="13"/>
      <c r="G159" s="13"/>
      <c r="H159" s="42"/>
      <c r="I159" s="42"/>
      <c r="J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</row>
    <row r="160" spans="4:25" ht="15.75" customHeight="1" x14ac:dyDescent="0.25">
      <c r="D160" s="13"/>
      <c r="E160" s="13"/>
      <c r="F160" s="13"/>
      <c r="G160" s="13"/>
      <c r="H160" s="42"/>
      <c r="I160" s="42"/>
      <c r="J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</row>
    <row r="161" spans="4:25" ht="15.75" customHeight="1" x14ac:dyDescent="0.25">
      <c r="D161" s="13"/>
      <c r="E161" s="13"/>
      <c r="F161" s="13"/>
      <c r="G161" s="13"/>
      <c r="H161" s="42"/>
      <c r="I161" s="42"/>
      <c r="J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</row>
    <row r="162" spans="4:25" ht="15.75" customHeight="1" x14ac:dyDescent="0.25">
      <c r="D162" s="13"/>
      <c r="E162" s="13"/>
      <c r="F162" s="13"/>
      <c r="G162" s="13"/>
      <c r="H162" s="42"/>
      <c r="I162" s="42"/>
      <c r="J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</row>
    <row r="163" spans="4:25" ht="15.75" customHeight="1" x14ac:dyDescent="0.25">
      <c r="D163" s="13"/>
      <c r="E163" s="13"/>
      <c r="F163" s="13"/>
      <c r="G163" s="13"/>
      <c r="H163" s="42"/>
      <c r="I163" s="42"/>
      <c r="J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</row>
    <row r="164" spans="4:25" ht="15.75" customHeight="1" x14ac:dyDescent="0.25">
      <c r="D164" s="13"/>
      <c r="E164" s="13"/>
      <c r="F164" s="13"/>
      <c r="G164" s="13"/>
      <c r="H164" s="42"/>
      <c r="I164" s="42"/>
      <c r="J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</row>
    <row r="165" spans="4:25" ht="15.75" customHeight="1" x14ac:dyDescent="0.25">
      <c r="D165" s="13"/>
      <c r="E165" s="13"/>
      <c r="F165" s="13"/>
      <c r="G165" s="13"/>
      <c r="H165" s="42"/>
      <c r="I165" s="42"/>
      <c r="J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</row>
    <row r="166" spans="4:25" ht="15.75" customHeight="1" x14ac:dyDescent="0.25">
      <c r="D166" s="13"/>
      <c r="E166" s="13"/>
      <c r="F166" s="13"/>
      <c r="G166" s="13"/>
      <c r="H166" s="42"/>
      <c r="I166" s="42"/>
      <c r="J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</row>
    <row r="167" spans="4:25" ht="15.75" customHeight="1" x14ac:dyDescent="0.25">
      <c r="D167" s="13"/>
      <c r="E167" s="13"/>
      <c r="F167" s="13"/>
      <c r="G167" s="13"/>
      <c r="H167" s="42"/>
      <c r="I167" s="42"/>
      <c r="J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</row>
    <row r="168" spans="4:25" ht="15.75" customHeight="1" x14ac:dyDescent="0.25">
      <c r="D168" s="13"/>
      <c r="E168" s="13"/>
      <c r="F168" s="13"/>
      <c r="G168" s="13"/>
      <c r="H168" s="42"/>
      <c r="I168" s="42"/>
      <c r="J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</row>
    <row r="169" spans="4:25" ht="15.75" customHeight="1" x14ac:dyDescent="0.25">
      <c r="D169" s="13"/>
      <c r="E169" s="13"/>
      <c r="F169" s="13"/>
      <c r="G169" s="13"/>
      <c r="H169" s="42"/>
      <c r="I169" s="42"/>
      <c r="J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</row>
    <row r="170" spans="4:25" ht="15.75" customHeight="1" x14ac:dyDescent="0.25">
      <c r="D170" s="13"/>
      <c r="E170" s="13"/>
      <c r="F170" s="13"/>
      <c r="G170" s="13"/>
      <c r="H170" s="42"/>
      <c r="I170" s="42"/>
      <c r="J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</row>
    <row r="171" spans="4:25" ht="15.75" customHeight="1" x14ac:dyDescent="0.25">
      <c r="D171" s="13"/>
      <c r="E171" s="13"/>
      <c r="F171" s="13"/>
      <c r="G171" s="13"/>
      <c r="H171" s="42"/>
      <c r="I171" s="42"/>
      <c r="J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</row>
    <row r="172" spans="4:25" ht="15.75" customHeight="1" x14ac:dyDescent="0.25">
      <c r="D172" s="13"/>
      <c r="E172" s="13"/>
      <c r="F172" s="13"/>
      <c r="G172" s="13"/>
      <c r="H172" s="42"/>
      <c r="I172" s="42"/>
      <c r="J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</row>
    <row r="173" spans="4:25" ht="15.75" customHeight="1" x14ac:dyDescent="0.25">
      <c r="D173" s="13"/>
      <c r="E173" s="13"/>
      <c r="F173" s="13"/>
      <c r="G173" s="13"/>
      <c r="H173" s="42"/>
      <c r="I173" s="42"/>
      <c r="J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</row>
    <row r="174" spans="4:25" ht="15.75" customHeight="1" x14ac:dyDescent="0.25">
      <c r="D174" s="13"/>
      <c r="E174" s="13"/>
      <c r="F174" s="13"/>
      <c r="G174" s="13"/>
      <c r="H174" s="42"/>
      <c r="I174" s="42"/>
      <c r="J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</row>
    <row r="175" spans="4:25" ht="15.75" customHeight="1" x14ac:dyDescent="0.25">
      <c r="D175" s="13"/>
      <c r="E175" s="13"/>
      <c r="F175" s="13"/>
      <c r="G175" s="13"/>
      <c r="H175" s="42"/>
      <c r="I175" s="42"/>
      <c r="J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</row>
    <row r="176" spans="4:25" ht="15.75" customHeight="1" x14ac:dyDescent="0.25">
      <c r="D176" s="13"/>
      <c r="E176" s="13"/>
      <c r="F176" s="13"/>
      <c r="G176" s="13"/>
      <c r="H176" s="42"/>
      <c r="I176" s="42"/>
      <c r="J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</row>
    <row r="177" spans="4:25" ht="15.75" customHeight="1" x14ac:dyDescent="0.25">
      <c r="D177" s="13"/>
      <c r="E177" s="13"/>
      <c r="F177" s="13"/>
      <c r="G177" s="13"/>
      <c r="H177" s="42"/>
      <c r="I177" s="42"/>
      <c r="J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</row>
    <row r="178" spans="4:25" ht="15.75" customHeight="1" x14ac:dyDescent="0.25">
      <c r="D178" s="13"/>
      <c r="E178" s="13"/>
      <c r="F178" s="13"/>
      <c r="G178" s="13"/>
      <c r="H178" s="42"/>
      <c r="I178" s="42"/>
      <c r="J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</row>
    <row r="179" spans="4:25" ht="15.75" customHeight="1" x14ac:dyDescent="0.25">
      <c r="D179" s="13"/>
      <c r="E179" s="13"/>
      <c r="F179" s="13"/>
      <c r="G179" s="13"/>
      <c r="H179" s="42"/>
      <c r="I179" s="42"/>
      <c r="J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</row>
    <row r="180" spans="4:25" ht="15.75" customHeight="1" x14ac:dyDescent="0.25">
      <c r="D180" s="13"/>
      <c r="E180" s="13"/>
      <c r="F180" s="13"/>
      <c r="G180" s="13"/>
      <c r="H180" s="42"/>
      <c r="I180" s="42"/>
      <c r="J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</row>
    <row r="181" spans="4:25" ht="15.75" customHeight="1" x14ac:dyDescent="0.25">
      <c r="D181" s="13"/>
      <c r="E181" s="13"/>
      <c r="F181" s="13"/>
      <c r="G181" s="13"/>
      <c r="H181" s="42"/>
      <c r="I181" s="42"/>
      <c r="J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</row>
    <row r="182" spans="4:25" ht="15.75" customHeight="1" x14ac:dyDescent="0.25">
      <c r="D182" s="13"/>
      <c r="E182" s="13"/>
      <c r="F182" s="13"/>
      <c r="G182" s="13"/>
      <c r="H182" s="42"/>
      <c r="I182" s="42"/>
      <c r="J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</row>
    <row r="183" spans="4:25" ht="15.75" customHeight="1" x14ac:dyDescent="0.25">
      <c r="D183" s="13"/>
      <c r="E183" s="13"/>
      <c r="F183" s="13"/>
      <c r="G183" s="13"/>
      <c r="H183" s="42"/>
      <c r="I183" s="42"/>
      <c r="J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</row>
    <row r="184" spans="4:25" ht="15.75" customHeight="1" x14ac:dyDescent="0.25">
      <c r="D184" s="13"/>
      <c r="E184" s="13"/>
      <c r="F184" s="13"/>
      <c r="G184" s="13"/>
      <c r="H184" s="42"/>
      <c r="I184" s="42"/>
      <c r="J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</row>
    <row r="185" spans="4:25" ht="15.75" customHeight="1" x14ac:dyDescent="0.25">
      <c r="D185" s="13"/>
      <c r="E185" s="13"/>
      <c r="F185" s="13"/>
      <c r="G185" s="13"/>
      <c r="H185" s="42"/>
      <c r="I185" s="42"/>
      <c r="J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</row>
    <row r="186" spans="4:25" ht="15.75" customHeight="1" x14ac:dyDescent="0.25">
      <c r="D186" s="13"/>
      <c r="E186" s="13"/>
      <c r="F186" s="13"/>
      <c r="G186" s="13"/>
      <c r="H186" s="42"/>
      <c r="I186" s="42"/>
      <c r="J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</row>
    <row r="187" spans="4:25" ht="15.75" customHeight="1" x14ac:dyDescent="0.25">
      <c r="D187" s="13"/>
      <c r="E187" s="13"/>
      <c r="F187" s="13"/>
      <c r="G187" s="13"/>
      <c r="H187" s="42"/>
      <c r="I187" s="42"/>
      <c r="J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</row>
    <row r="188" spans="4:25" ht="15.75" customHeight="1" x14ac:dyDescent="0.25">
      <c r="D188" s="13"/>
      <c r="E188" s="13"/>
      <c r="F188" s="13"/>
      <c r="G188" s="13"/>
      <c r="H188" s="42"/>
      <c r="I188" s="42"/>
      <c r="J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</row>
    <row r="189" spans="4:25" ht="15.75" customHeight="1" x14ac:dyDescent="0.25">
      <c r="D189" s="13"/>
      <c r="E189" s="13"/>
      <c r="F189" s="13"/>
      <c r="G189" s="13"/>
      <c r="H189" s="42"/>
      <c r="I189" s="42"/>
      <c r="J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4:25" ht="15.75" customHeight="1" x14ac:dyDescent="0.25">
      <c r="D190" s="13"/>
      <c r="E190" s="13"/>
      <c r="F190" s="13"/>
      <c r="G190" s="13"/>
      <c r="H190" s="42"/>
      <c r="I190" s="42"/>
      <c r="J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</row>
    <row r="191" spans="4:25" ht="15.75" customHeight="1" x14ac:dyDescent="0.25">
      <c r="D191" s="13"/>
      <c r="E191" s="13"/>
      <c r="F191" s="13"/>
      <c r="G191" s="13"/>
      <c r="H191" s="42"/>
      <c r="I191" s="42"/>
      <c r="J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</row>
    <row r="192" spans="4:25" ht="15.75" customHeight="1" x14ac:dyDescent="0.25">
      <c r="D192" s="13"/>
      <c r="E192" s="13"/>
      <c r="F192" s="13"/>
      <c r="G192" s="13"/>
      <c r="H192" s="42"/>
      <c r="I192" s="42"/>
      <c r="J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</row>
    <row r="193" spans="4:25" ht="15.75" customHeight="1" x14ac:dyDescent="0.25">
      <c r="D193" s="13"/>
      <c r="E193" s="13"/>
      <c r="F193" s="13"/>
      <c r="G193" s="13"/>
      <c r="H193" s="42"/>
      <c r="I193" s="42"/>
      <c r="J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</row>
    <row r="194" spans="4:25" ht="15.75" customHeight="1" x14ac:dyDescent="0.25">
      <c r="D194" s="13"/>
      <c r="E194" s="13"/>
      <c r="F194" s="13"/>
      <c r="G194" s="13"/>
      <c r="H194" s="42"/>
      <c r="I194" s="42"/>
      <c r="J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4:25" ht="15.75" customHeight="1" x14ac:dyDescent="0.25">
      <c r="D195" s="13"/>
      <c r="E195" s="13"/>
      <c r="F195" s="13"/>
      <c r="G195" s="13"/>
      <c r="H195" s="42"/>
      <c r="I195" s="42"/>
      <c r="J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</row>
    <row r="196" spans="4:25" ht="15.75" customHeight="1" x14ac:dyDescent="0.25">
      <c r="D196" s="13"/>
      <c r="E196" s="13"/>
      <c r="F196" s="13"/>
      <c r="G196" s="13"/>
      <c r="H196" s="42"/>
      <c r="I196" s="42"/>
      <c r="J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</row>
    <row r="197" spans="4:25" ht="15.75" customHeight="1" x14ac:dyDescent="0.25">
      <c r="D197" s="13"/>
      <c r="E197" s="13"/>
      <c r="F197" s="13"/>
      <c r="G197" s="13"/>
      <c r="H197" s="42"/>
      <c r="I197" s="42"/>
      <c r="J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</row>
    <row r="198" spans="4:25" ht="15.75" customHeight="1" x14ac:dyDescent="0.25">
      <c r="D198" s="13"/>
      <c r="E198" s="13"/>
      <c r="F198" s="13"/>
      <c r="G198" s="13"/>
      <c r="H198" s="42"/>
      <c r="I198" s="42"/>
      <c r="J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</row>
    <row r="199" spans="4:25" ht="15.75" customHeight="1" x14ac:dyDescent="0.25">
      <c r="D199" s="13"/>
      <c r="E199" s="13"/>
      <c r="F199" s="13"/>
      <c r="G199" s="13"/>
      <c r="H199" s="42"/>
      <c r="I199" s="42"/>
      <c r="J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</row>
    <row r="200" spans="4:25" ht="15.75" customHeight="1" x14ac:dyDescent="0.25">
      <c r="D200" s="13"/>
      <c r="E200" s="13"/>
      <c r="F200" s="13"/>
      <c r="G200" s="13"/>
      <c r="H200" s="42"/>
      <c r="I200" s="42"/>
      <c r="J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</row>
    <row r="201" spans="4:25" ht="15.75" customHeight="1" x14ac:dyDescent="0.25">
      <c r="D201" s="13"/>
      <c r="E201" s="13"/>
      <c r="F201" s="13"/>
      <c r="G201" s="13"/>
      <c r="H201" s="42"/>
      <c r="I201" s="42"/>
      <c r="J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</row>
    <row r="202" spans="4:25" ht="15.75" customHeight="1" x14ac:dyDescent="0.25">
      <c r="D202" s="13"/>
      <c r="E202" s="13"/>
      <c r="F202" s="13"/>
      <c r="G202" s="13"/>
      <c r="H202" s="42"/>
      <c r="I202" s="42"/>
      <c r="J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</row>
    <row r="203" spans="4:25" ht="15.75" customHeight="1" x14ac:dyDescent="0.25">
      <c r="D203" s="13"/>
      <c r="E203" s="13"/>
      <c r="F203" s="13"/>
      <c r="G203" s="13"/>
      <c r="H203" s="42"/>
      <c r="I203" s="42"/>
      <c r="J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</row>
    <row r="204" spans="4:25" ht="15.75" customHeight="1" x14ac:dyDescent="0.25">
      <c r="D204" s="13"/>
      <c r="E204" s="13"/>
      <c r="F204" s="13"/>
      <c r="G204" s="13"/>
      <c r="H204" s="42"/>
      <c r="I204" s="42"/>
      <c r="J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</row>
    <row r="205" spans="4:25" ht="15.75" customHeight="1" x14ac:dyDescent="0.25">
      <c r="D205" s="13"/>
      <c r="E205" s="13"/>
      <c r="F205" s="13"/>
      <c r="G205" s="13"/>
      <c r="H205" s="42"/>
      <c r="I205" s="42"/>
      <c r="J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</row>
    <row r="206" spans="4:25" ht="15.75" customHeight="1" x14ac:dyDescent="0.25">
      <c r="D206" s="13"/>
      <c r="E206" s="13"/>
      <c r="F206" s="13"/>
      <c r="G206" s="13"/>
      <c r="H206" s="42"/>
      <c r="I206" s="42"/>
      <c r="J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</row>
    <row r="207" spans="4:25" ht="15.75" customHeight="1" x14ac:dyDescent="0.25">
      <c r="D207" s="13"/>
      <c r="E207" s="13"/>
      <c r="F207" s="13"/>
      <c r="G207" s="13"/>
      <c r="H207" s="42"/>
      <c r="I207" s="42"/>
      <c r="J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</row>
    <row r="208" spans="4:25" ht="15.75" customHeight="1" x14ac:dyDescent="0.25">
      <c r="D208" s="13"/>
      <c r="E208" s="13"/>
      <c r="F208" s="13"/>
      <c r="G208" s="13"/>
      <c r="H208" s="42"/>
      <c r="I208" s="42"/>
      <c r="J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</row>
    <row r="209" spans="4:25" ht="15.75" customHeight="1" x14ac:dyDescent="0.25">
      <c r="D209" s="13"/>
      <c r="E209" s="13"/>
      <c r="F209" s="13"/>
      <c r="G209" s="13"/>
      <c r="H209" s="42"/>
      <c r="I209" s="42"/>
      <c r="J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</row>
    <row r="210" spans="4:25" ht="15.75" customHeight="1" x14ac:dyDescent="0.25">
      <c r="D210" s="13"/>
      <c r="E210" s="13"/>
      <c r="F210" s="13"/>
      <c r="G210" s="13"/>
      <c r="H210" s="42"/>
      <c r="I210" s="42"/>
      <c r="J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</row>
    <row r="211" spans="4:25" ht="15.75" customHeight="1" x14ac:dyDescent="0.25">
      <c r="D211" s="13"/>
      <c r="E211" s="13"/>
      <c r="F211" s="13"/>
      <c r="G211" s="13"/>
      <c r="H211" s="42"/>
      <c r="I211" s="42"/>
      <c r="J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</row>
    <row r="212" spans="4:25" ht="15.75" customHeight="1" x14ac:dyDescent="0.25">
      <c r="D212" s="13"/>
      <c r="E212" s="13"/>
      <c r="F212" s="13"/>
      <c r="G212" s="13"/>
      <c r="H212" s="42"/>
      <c r="I212" s="42"/>
      <c r="J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</row>
    <row r="213" spans="4:25" ht="15.75" customHeight="1" x14ac:dyDescent="0.25">
      <c r="D213" s="13"/>
      <c r="E213" s="13"/>
      <c r="F213" s="13"/>
      <c r="G213" s="13"/>
      <c r="H213" s="42"/>
      <c r="I213" s="42"/>
      <c r="J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</row>
    <row r="214" spans="4:25" ht="15.75" customHeight="1" x14ac:dyDescent="0.25">
      <c r="D214" s="13"/>
      <c r="E214" s="13"/>
      <c r="F214" s="13"/>
      <c r="G214" s="13"/>
      <c r="H214" s="42"/>
      <c r="I214" s="42"/>
      <c r="J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</row>
    <row r="215" spans="4:25" ht="15.75" customHeight="1" x14ac:dyDescent="0.25">
      <c r="D215" s="13"/>
      <c r="E215" s="13"/>
      <c r="F215" s="13"/>
      <c r="G215" s="13"/>
      <c r="H215" s="42"/>
      <c r="I215" s="42"/>
      <c r="J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</row>
    <row r="216" spans="4:25" ht="15.75" customHeight="1" x14ac:dyDescent="0.25">
      <c r="D216" s="13"/>
      <c r="E216" s="13"/>
      <c r="F216" s="13"/>
      <c r="G216" s="13"/>
      <c r="H216" s="42"/>
      <c r="I216" s="42"/>
      <c r="J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</row>
    <row r="217" spans="4:25" ht="15.75" customHeight="1" x14ac:dyDescent="0.25">
      <c r="D217" s="13"/>
      <c r="E217" s="13"/>
      <c r="F217" s="13"/>
      <c r="G217" s="13"/>
      <c r="H217" s="42"/>
      <c r="I217" s="42"/>
      <c r="J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</row>
    <row r="218" spans="4:25" ht="15.75" customHeight="1" x14ac:dyDescent="0.25">
      <c r="D218" s="13"/>
      <c r="E218" s="13"/>
      <c r="F218" s="13"/>
      <c r="G218" s="13"/>
      <c r="H218" s="42"/>
      <c r="I218" s="42"/>
      <c r="J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</row>
    <row r="219" spans="4:25" ht="15.75" customHeight="1" x14ac:dyDescent="0.25">
      <c r="D219" s="13"/>
      <c r="E219" s="13"/>
      <c r="F219" s="13"/>
      <c r="G219" s="13"/>
      <c r="H219" s="42"/>
      <c r="I219" s="42"/>
      <c r="J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</row>
    <row r="220" spans="4:25" ht="15.75" customHeight="1" x14ac:dyDescent="0.25">
      <c r="D220" s="13"/>
      <c r="E220" s="13"/>
      <c r="F220" s="13"/>
      <c r="G220" s="13"/>
      <c r="H220" s="42"/>
      <c r="I220" s="42"/>
      <c r="J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</row>
    <row r="221" spans="4:25" ht="15.75" customHeight="1" x14ac:dyDescent="0.25">
      <c r="D221" s="13"/>
      <c r="E221" s="13"/>
      <c r="F221" s="13"/>
      <c r="G221" s="13"/>
      <c r="H221" s="42"/>
      <c r="I221" s="42"/>
      <c r="J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</row>
    <row r="222" spans="4:25" ht="15.75" customHeight="1" x14ac:dyDescent="0.25">
      <c r="D222" s="13"/>
      <c r="E222" s="13"/>
      <c r="F222" s="13"/>
      <c r="G222" s="13"/>
      <c r="H222" s="42"/>
      <c r="I222" s="42"/>
      <c r="J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</row>
    <row r="223" spans="4:25" ht="15.75" customHeight="1" x14ac:dyDescent="0.25">
      <c r="D223" s="13"/>
      <c r="E223" s="13"/>
      <c r="F223" s="13"/>
      <c r="G223" s="13"/>
      <c r="H223" s="42"/>
      <c r="I223" s="42"/>
      <c r="J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</row>
    <row r="224" spans="4:25" ht="15.75" customHeight="1" x14ac:dyDescent="0.25">
      <c r="D224" s="13"/>
      <c r="E224" s="13"/>
      <c r="F224" s="13"/>
      <c r="G224" s="13"/>
      <c r="H224" s="42"/>
      <c r="I224" s="42"/>
      <c r="J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</row>
    <row r="225" spans="4:25" ht="15.75" customHeight="1" x14ac:dyDescent="0.25">
      <c r="D225" s="13"/>
      <c r="E225" s="13"/>
      <c r="F225" s="13"/>
      <c r="G225" s="13"/>
      <c r="H225" s="42"/>
      <c r="I225" s="42"/>
      <c r="J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</row>
    <row r="226" spans="4:25" ht="15.75" customHeight="1" x14ac:dyDescent="0.25">
      <c r="D226" s="13"/>
      <c r="E226" s="13"/>
      <c r="F226" s="13"/>
      <c r="G226" s="13"/>
      <c r="H226" s="42"/>
      <c r="I226" s="42"/>
      <c r="J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</row>
    <row r="227" spans="4:25" ht="15.75" customHeight="1" x14ac:dyDescent="0.25">
      <c r="D227" s="13"/>
      <c r="E227" s="13"/>
      <c r="F227" s="13"/>
      <c r="G227" s="13"/>
      <c r="H227" s="42"/>
      <c r="I227" s="42"/>
      <c r="J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</row>
    <row r="228" spans="4:25" ht="15.75" customHeight="1" x14ac:dyDescent="0.25">
      <c r="D228" s="13"/>
      <c r="E228" s="13"/>
      <c r="F228" s="13"/>
      <c r="G228" s="13"/>
      <c r="H228" s="42"/>
      <c r="I228" s="42"/>
      <c r="J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</row>
    <row r="229" spans="4:25" ht="15.75" customHeight="1" x14ac:dyDescent="0.25">
      <c r="D229" s="13"/>
      <c r="E229" s="13"/>
      <c r="F229" s="13"/>
      <c r="G229" s="13"/>
      <c r="H229" s="42"/>
      <c r="I229" s="42"/>
      <c r="J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</row>
    <row r="230" spans="4:25" ht="15.75" customHeight="1" x14ac:dyDescent="0.25">
      <c r="D230" s="13"/>
      <c r="E230" s="13"/>
      <c r="F230" s="13"/>
      <c r="G230" s="13"/>
      <c r="H230" s="42"/>
      <c r="I230" s="42"/>
      <c r="J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</row>
    <row r="231" spans="4:25" ht="15.75" customHeight="1" x14ac:dyDescent="0.25">
      <c r="D231" s="13"/>
      <c r="E231" s="13"/>
      <c r="F231" s="13"/>
      <c r="G231" s="13"/>
      <c r="H231" s="42"/>
      <c r="I231" s="42"/>
      <c r="J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</row>
    <row r="232" spans="4:25" ht="15.75" customHeight="1" x14ac:dyDescent="0.25">
      <c r="D232" s="13"/>
      <c r="E232" s="13"/>
      <c r="F232" s="13"/>
      <c r="G232" s="13"/>
      <c r="H232" s="42"/>
      <c r="I232" s="42"/>
      <c r="J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</row>
    <row r="233" spans="4:25" ht="15.75" customHeight="1" x14ac:dyDescent="0.25">
      <c r="D233" s="13"/>
      <c r="E233" s="13"/>
      <c r="F233" s="13"/>
      <c r="G233" s="13"/>
      <c r="H233" s="42"/>
      <c r="I233" s="42"/>
      <c r="J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</row>
    <row r="234" spans="4:25" ht="15.75" customHeight="1" x14ac:dyDescent="0.25">
      <c r="D234" s="13"/>
      <c r="E234" s="13"/>
      <c r="F234" s="13"/>
      <c r="G234" s="13"/>
      <c r="H234" s="42"/>
      <c r="I234" s="42"/>
      <c r="J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</row>
    <row r="235" spans="4:25" ht="15.75" customHeight="1" x14ac:dyDescent="0.25">
      <c r="D235" s="13"/>
      <c r="E235" s="13"/>
      <c r="F235" s="13"/>
      <c r="G235" s="13"/>
      <c r="H235" s="42"/>
      <c r="I235" s="42"/>
      <c r="J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</row>
    <row r="236" spans="4:25" ht="15.75" customHeight="1" x14ac:dyDescent="0.25">
      <c r="D236" s="13"/>
      <c r="E236" s="13"/>
      <c r="F236" s="13"/>
      <c r="G236" s="13"/>
      <c r="H236" s="42"/>
      <c r="I236" s="42"/>
      <c r="J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</row>
    <row r="237" spans="4:25" ht="15.75" customHeight="1" x14ac:dyDescent="0.25">
      <c r="D237" s="13"/>
      <c r="E237" s="13"/>
      <c r="F237" s="13"/>
      <c r="G237" s="13"/>
      <c r="H237" s="42"/>
      <c r="I237" s="42"/>
      <c r="J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</row>
    <row r="238" spans="4:25" ht="15.75" customHeight="1" x14ac:dyDescent="0.25">
      <c r="D238" s="13"/>
      <c r="E238" s="13"/>
      <c r="F238" s="13"/>
      <c r="G238" s="13"/>
      <c r="H238" s="42"/>
      <c r="I238" s="42"/>
      <c r="J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</row>
    <row r="239" spans="4:25" ht="15.75" customHeight="1" x14ac:dyDescent="0.25">
      <c r="D239" s="13"/>
      <c r="E239" s="13"/>
      <c r="F239" s="13"/>
      <c r="G239" s="13"/>
      <c r="H239" s="42"/>
      <c r="I239" s="42"/>
      <c r="J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</row>
    <row r="240" spans="4:25" ht="15.75" customHeight="1" x14ac:dyDescent="0.25">
      <c r="D240" s="13"/>
      <c r="E240" s="13"/>
      <c r="F240" s="13"/>
      <c r="G240" s="13"/>
      <c r="H240" s="42"/>
      <c r="I240" s="42"/>
      <c r="J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</row>
    <row r="241" spans="4:25" ht="15.75" customHeight="1" x14ac:dyDescent="0.25">
      <c r="D241" s="13"/>
      <c r="E241" s="13"/>
      <c r="F241" s="13"/>
      <c r="G241" s="13"/>
      <c r="H241" s="42"/>
      <c r="I241" s="42"/>
      <c r="J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</row>
    <row r="242" spans="4:25" ht="15.75" customHeight="1" x14ac:dyDescent="0.25">
      <c r="D242" s="13"/>
      <c r="E242" s="13"/>
      <c r="F242" s="13"/>
      <c r="G242" s="13"/>
      <c r="H242" s="42"/>
      <c r="I242" s="42"/>
      <c r="J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</row>
    <row r="243" spans="4:25" ht="15.75" customHeight="1" x14ac:dyDescent="0.25">
      <c r="D243" s="13"/>
      <c r="E243" s="13"/>
      <c r="F243" s="13"/>
      <c r="G243" s="13"/>
      <c r="H243" s="42"/>
      <c r="I243" s="42"/>
      <c r="J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</row>
    <row r="244" spans="4:25" ht="15.75" customHeight="1" x14ac:dyDescent="0.25">
      <c r="D244" s="13"/>
      <c r="E244" s="13"/>
      <c r="F244" s="13"/>
      <c r="G244" s="13"/>
      <c r="H244" s="42"/>
      <c r="I244" s="42"/>
      <c r="J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</row>
    <row r="245" spans="4:25" ht="15.75" customHeight="1" x14ac:dyDescent="0.25">
      <c r="D245" s="13"/>
      <c r="E245" s="13"/>
      <c r="F245" s="13"/>
      <c r="G245" s="13"/>
      <c r="H245" s="42"/>
      <c r="I245" s="42"/>
      <c r="J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</row>
    <row r="246" spans="4:25" ht="15.75" customHeight="1" x14ac:dyDescent="0.25">
      <c r="D246" s="13"/>
      <c r="E246" s="13"/>
      <c r="F246" s="13"/>
      <c r="G246" s="13"/>
      <c r="H246" s="42"/>
      <c r="I246" s="42"/>
      <c r="J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</row>
    <row r="247" spans="4:25" ht="15.75" customHeight="1" x14ac:dyDescent="0.25">
      <c r="D247" s="13"/>
      <c r="E247" s="13"/>
      <c r="F247" s="13"/>
      <c r="G247" s="13"/>
      <c r="H247" s="42"/>
      <c r="I247" s="42"/>
      <c r="J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</row>
    <row r="248" spans="4:25" ht="15.75" customHeight="1" x14ac:dyDescent="0.25">
      <c r="D248" s="13"/>
      <c r="E248" s="13"/>
      <c r="F248" s="13"/>
      <c r="G248" s="13"/>
      <c r="H248" s="42"/>
      <c r="I248" s="42"/>
      <c r="J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</row>
    <row r="249" spans="4:25" ht="15.75" customHeight="1" x14ac:dyDescent="0.25">
      <c r="D249" s="13"/>
      <c r="E249" s="13"/>
      <c r="F249" s="13"/>
      <c r="G249" s="13"/>
      <c r="H249" s="42"/>
      <c r="I249" s="42"/>
      <c r="J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</row>
    <row r="250" spans="4:25" ht="15.75" customHeight="1" x14ac:dyDescent="0.25">
      <c r="D250" s="13"/>
      <c r="E250" s="13"/>
      <c r="F250" s="13"/>
      <c r="G250" s="13"/>
      <c r="H250" s="42"/>
      <c r="I250" s="42"/>
      <c r="J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</row>
    <row r="251" spans="4:25" ht="15.75" customHeight="1" x14ac:dyDescent="0.25">
      <c r="D251" s="13"/>
      <c r="E251" s="13"/>
      <c r="F251" s="13"/>
      <c r="G251" s="13"/>
      <c r="H251" s="42"/>
      <c r="I251" s="42"/>
      <c r="J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</row>
    <row r="252" spans="4:25" ht="15.75" customHeight="1" x14ac:dyDescent="0.25">
      <c r="D252" s="13"/>
      <c r="E252" s="13"/>
      <c r="F252" s="13"/>
      <c r="G252" s="13"/>
      <c r="H252" s="42"/>
      <c r="I252" s="42"/>
      <c r="J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</row>
    <row r="253" spans="4:25" ht="15.75" customHeight="1" x14ac:dyDescent="0.25">
      <c r="D253" s="13"/>
      <c r="E253" s="13"/>
      <c r="F253" s="13"/>
      <c r="G253" s="13"/>
      <c r="H253" s="42"/>
      <c r="I253" s="42"/>
      <c r="J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</row>
    <row r="254" spans="4:25" ht="15.75" customHeight="1" x14ac:dyDescent="0.25">
      <c r="D254" s="13"/>
      <c r="E254" s="13"/>
      <c r="F254" s="13"/>
      <c r="G254" s="13"/>
      <c r="H254" s="42"/>
      <c r="I254" s="42"/>
      <c r="J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</row>
    <row r="255" spans="4:25" ht="15.75" customHeight="1" x14ac:dyDescent="0.25">
      <c r="D255" s="13"/>
      <c r="E255" s="13"/>
      <c r="F255" s="13"/>
      <c r="G255" s="13"/>
      <c r="H255" s="42"/>
      <c r="I255" s="42"/>
      <c r="J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</row>
    <row r="256" spans="4:25" ht="15.75" customHeight="1" x14ac:dyDescent="0.25">
      <c r="D256" s="13"/>
      <c r="E256" s="13"/>
      <c r="F256" s="13"/>
      <c r="G256" s="13"/>
      <c r="H256" s="42"/>
      <c r="I256" s="42"/>
      <c r="J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</row>
    <row r="257" spans="4:25" ht="15.75" customHeight="1" x14ac:dyDescent="0.25">
      <c r="D257" s="13"/>
      <c r="E257" s="13"/>
      <c r="F257" s="13"/>
      <c r="G257" s="13"/>
      <c r="H257" s="42"/>
      <c r="I257" s="42"/>
      <c r="J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</row>
    <row r="258" spans="4:25" ht="15.75" customHeight="1" x14ac:dyDescent="0.25">
      <c r="D258" s="13"/>
      <c r="E258" s="13"/>
      <c r="F258" s="13"/>
      <c r="G258" s="13"/>
      <c r="H258" s="42"/>
      <c r="I258" s="42"/>
      <c r="J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</row>
    <row r="259" spans="4:25" ht="15.75" customHeight="1" x14ac:dyDescent="0.25">
      <c r="D259" s="13"/>
      <c r="E259" s="13"/>
      <c r="F259" s="13"/>
      <c r="G259" s="13"/>
      <c r="H259" s="42"/>
      <c r="I259" s="42"/>
      <c r="J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</row>
    <row r="260" spans="4:25" ht="15.75" customHeight="1" x14ac:dyDescent="0.25">
      <c r="D260" s="13"/>
      <c r="E260" s="13"/>
      <c r="F260" s="13"/>
      <c r="G260" s="13"/>
      <c r="H260" s="42"/>
      <c r="I260" s="42"/>
      <c r="J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</row>
    <row r="261" spans="4:25" ht="15.75" customHeight="1" x14ac:dyDescent="0.25">
      <c r="D261" s="13"/>
      <c r="E261" s="13"/>
      <c r="F261" s="13"/>
      <c r="G261" s="13"/>
      <c r="H261" s="42"/>
      <c r="I261" s="42"/>
      <c r="J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</row>
    <row r="262" spans="4:25" ht="15.75" customHeight="1" x14ac:dyDescent="0.25">
      <c r="D262" s="13"/>
      <c r="E262" s="13"/>
      <c r="F262" s="13"/>
      <c r="G262" s="13"/>
      <c r="H262" s="42"/>
      <c r="I262" s="42"/>
      <c r="J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</row>
    <row r="263" spans="4:25" ht="15.75" customHeight="1" x14ac:dyDescent="0.25">
      <c r="D263" s="13"/>
      <c r="E263" s="13"/>
      <c r="F263" s="13"/>
      <c r="G263" s="13"/>
      <c r="H263" s="42"/>
      <c r="I263" s="42"/>
      <c r="J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</row>
    <row r="264" spans="4:25" ht="15.75" customHeight="1" x14ac:dyDescent="0.25">
      <c r="D264" s="13"/>
      <c r="E264" s="13"/>
      <c r="F264" s="13"/>
      <c r="G264" s="13"/>
      <c r="H264" s="42"/>
      <c r="I264" s="42"/>
      <c r="J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</row>
    <row r="265" spans="4:25" ht="15.75" customHeight="1" x14ac:dyDescent="0.25">
      <c r="D265" s="13"/>
      <c r="E265" s="13"/>
      <c r="F265" s="13"/>
      <c r="G265" s="13"/>
      <c r="H265" s="42"/>
      <c r="I265" s="42"/>
      <c r="J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</row>
    <row r="266" spans="4:25" ht="15.75" customHeight="1" x14ac:dyDescent="0.25">
      <c r="D266" s="13"/>
      <c r="E266" s="13"/>
      <c r="F266" s="13"/>
      <c r="G266" s="13"/>
      <c r="H266" s="42"/>
      <c r="I266" s="42"/>
      <c r="J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</row>
    <row r="267" spans="4:25" ht="15.75" customHeight="1" x14ac:dyDescent="0.25">
      <c r="D267" s="13"/>
      <c r="E267" s="13"/>
      <c r="F267" s="13"/>
      <c r="G267" s="13"/>
      <c r="H267" s="42"/>
      <c r="I267" s="42"/>
      <c r="J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</row>
    <row r="268" spans="4:25" ht="15.75" customHeight="1" x14ac:dyDescent="0.25">
      <c r="D268" s="13"/>
      <c r="E268" s="13"/>
      <c r="F268" s="13"/>
      <c r="G268" s="13"/>
      <c r="H268" s="42"/>
      <c r="I268" s="42"/>
      <c r="J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</row>
    <row r="269" spans="4:25" ht="15.75" customHeight="1" x14ac:dyDescent="0.25">
      <c r="D269" s="13"/>
      <c r="E269" s="13"/>
      <c r="F269" s="13"/>
      <c r="G269" s="13"/>
      <c r="H269" s="42"/>
      <c r="I269" s="42"/>
      <c r="J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</row>
    <row r="270" spans="4:25" ht="15.75" customHeight="1" x14ac:dyDescent="0.25">
      <c r="D270" s="13"/>
      <c r="E270" s="13"/>
      <c r="F270" s="13"/>
      <c r="G270" s="13"/>
      <c r="H270" s="42"/>
      <c r="I270" s="42"/>
      <c r="J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</row>
    <row r="271" spans="4:25" ht="15.75" customHeight="1" x14ac:dyDescent="0.25">
      <c r="D271" s="13"/>
      <c r="E271" s="13"/>
      <c r="F271" s="13"/>
      <c r="G271" s="13"/>
      <c r="H271" s="42"/>
      <c r="I271" s="42"/>
      <c r="J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</row>
    <row r="272" spans="4:25" ht="15.75" customHeight="1" x14ac:dyDescent="0.25">
      <c r="D272" s="13"/>
      <c r="E272" s="13"/>
      <c r="F272" s="13"/>
      <c r="G272" s="13"/>
      <c r="H272" s="42"/>
      <c r="I272" s="42"/>
      <c r="J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</row>
    <row r="273" spans="4:25" ht="15.75" customHeight="1" x14ac:dyDescent="0.25">
      <c r="D273" s="13"/>
      <c r="E273" s="13"/>
      <c r="F273" s="13"/>
      <c r="G273" s="13"/>
      <c r="H273" s="42"/>
      <c r="I273" s="42"/>
      <c r="J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</row>
    <row r="274" spans="4:25" ht="15.75" customHeight="1" x14ac:dyDescent="0.25">
      <c r="D274" s="13"/>
      <c r="E274" s="13"/>
      <c r="F274" s="13"/>
      <c r="G274" s="13"/>
      <c r="H274" s="42"/>
      <c r="I274" s="42"/>
      <c r="J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</row>
    <row r="275" spans="4:25" ht="15.75" customHeight="1" x14ac:dyDescent="0.25">
      <c r="D275" s="13"/>
      <c r="E275" s="13"/>
      <c r="F275" s="13"/>
      <c r="G275" s="13"/>
      <c r="H275" s="42"/>
      <c r="I275" s="42"/>
      <c r="J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</row>
    <row r="276" spans="4:25" ht="15.75" customHeight="1" x14ac:dyDescent="0.25">
      <c r="D276" s="13"/>
      <c r="E276" s="13"/>
      <c r="F276" s="13"/>
      <c r="G276" s="13"/>
      <c r="H276" s="42"/>
      <c r="I276" s="42"/>
      <c r="J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</row>
    <row r="277" spans="4:25" ht="15.75" customHeight="1" x14ac:dyDescent="0.25">
      <c r="D277" s="13"/>
      <c r="E277" s="13"/>
      <c r="F277" s="13"/>
      <c r="G277" s="13"/>
      <c r="H277" s="42"/>
      <c r="I277" s="42"/>
      <c r="J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</row>
    <row r="278" spans="4:25" ht="15.75" customHeight="1" x14ac:dyDescent="0.25">
      <c r="D278" s="13"/>
      <c r="E278" s="13"/>
      <c r="F278" s="13"/>
      <c r="G278" s="13"/>
      <c r="H278" s="42"/>
      <c r="I278" s="42"/>
      <c r="J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</row>
    <row r="279" spans="4:25" ht="15.75" customHeight="1" x14ac:dyDescent="0.25">
      <c r="D279" s="13"/>
      <c r="E279" s="13"/>
      <c r="F279" s="13"/>
      <c r="G279" s="13"/>
      <c r="H279" s="42"/>
      <c r="I279" s="42"/>
      <c r="J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</row>
    <row r="280" spans="4:25" ht="15.75" customHeight="1" x14ac:dyDescent="0.25">
      <c r="D280" s="13"/>
      <c r="E280" s="13"/>
      <c r="F280" s="13"/>
      <c r="G280" s="13"/>
      <c r="H280" s="42"/>
      <c r="I280" s="42"/>
      <c r="J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</row>
    <row r="281" spans="4:25" ht="15.75" customHeight="1" x14ac:dyDescent="0.25">
      <c r="D281" s="13"/>
      <c r="E281" s="13"/>
      <c r="F281" s="13"/>
      <c r="G281" s="13"/>
      <c r="H281" s="42"/>
      <c r="I281" s="42"/>
      <c r="J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</row>
    <row r="282" spans="4:25" ht="15.75" customHeight="1" x14ac:dyDescent="0.25">
      <c r="D282" s="13"/>
      <c r="E282" s="13"/>
      <c r="F282" s="13"/>
      <c r="G282" s="13"/>
      <c r="H282" s="42"/>
      <c r="I282" s="42"/>
      <c r="J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</row>
    <row r="283" spans="4:25" ht="15.75" customHeight="1" x14ac:dyDescent="0.25">
      <c r="D283" s="13"/>
      <c r="E283" s="13"/>
      <c r="F283" s="13"/>
      <c r="G283" s="13"/>
      <c r="H283" s="42"/>
      <c r="I283" s="42"/>
      <c r="J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</row>
    <row r="284" spans="4:25" ht="15.75" customHeight="1" x14ac:dyDescent="0.25">
      <c r="D284" s="13"/>
      <c r="E284" s="13"/>
      <c r="F284" s="13"/>
      <c r="G284" s="13"/>
      <c r="H284" s="42"/>
      <c r="I284" s="42"/>
      <c r="J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</row>
    <row r="285" spans="4:25" ht="15.75" customHeight="1" x14ac:dyDescent="0.25">
      <c r="D285" s="13"/>
      <c r="E285" s="13"/>
      <c r="F285" s="13"/>
      <c r="G285" s="13"/>
      <c r="H285" s="42"/>
      <c r="I285" s="42"/>
      <c r="J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</row>
    <row r="286" spans="4:25" ht="15.75" customHeight="1" x14ac:dyDescent="0.25">
      <c r="D286" s="13"/>
      <c r="E286" s="13"/>
      <c r="F286" s="13"/>
      <c r="G286" s="13"/>
      <c r="H286" s="42"/>
      <c r="I286" s="42"/>
      <c r="J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</row>
    <row r="287" spans="4:25" ht="15.75" customHeight="1" x14ac:dyDescent="0.25">
      <c r="D287" s="13"/>
      <c r="E287" s="13"/>
      <c r="F287" s="13"/>
      <c r="G287" s="13"/>
      <c r="H287" s="42"/>
      <c r="I287" s="42"/>
      <c r="J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</row>
    <row r="288" spans="4:25" ht="15.75" customHeight="1" x14ac:dyDescent="0.25">
      <c r="D288" s="13"/>
      <c r="E288" s="13"/>
      <c r="F288" s="13"/>
      <c r="G288" s="13"/>
      <c r="H288" s="42"/>
      <c r="I288" s="42"/>
      <c r="J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</row>
    <row r="289" spans="4:25" ht="15.75" customHeight="1" x14ac:dyDescent="0.25">
      <c r="D289" s="13"/>
      <c r="E289" s="13"/>
      <c r="F289" s="13"/>
      <c r="G289" s="13"/>
      <c r="H289" s="42"/>
      <c r="I289" s="42"/>
      <c r="J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</row>
    <row r="290" spans="4:25" ht="15.75" customHeight="1" x14ac:dyDescent="0.25">
      <c r="D290" s="13"/>
      <c r="E290" s="13"/>
      <c r="F290" s="13"/>
      <c r="G290" s="13"/>
      <c r="H290" s="42"/>
      <c r="I290" s="42"/>
      <c r="J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</row>
    <row r="291" spans="4:25" ht="15.75" customHeight="1" x14ac:dyDescent="0.25">
      <c r="D291" s="13"/>
      <c r="E291" s="13"/>
      <c r="F291" s="13"/>
      <c r="G291" s="13"/>
      <c r="H291" s="42"/>
      <c r="I291" s="42"/>
      <c r="J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</row>
    <row r="292" spans="4:25" ht="15.75" customHeight="1" x14ac:dyDescent="0.25">
      <c r="D292" s="13"/>
      <c r="E292" s="13"/>
      <c r="F292" s="13"/>
      <c r="G292" s="13"/>
      <c r="H292" s="42"/>
      <c r="I292" s="42"/>
      <c r="J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</row>
    <row r="293" spans="4:25" ht="15.75" customHeight="1" x14ac:dyDescent="0.25">
      <c r="D293" s="13"/>
      <c r="E293" s="13"/>
      <c r="F293" s="13"/>
      <c r="G293" s="13"/>
      <c r="H293" s="42"/>
      <c r="I293" s="42"/>
      <c r="J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</row>
    <row r="294" spans="4:25" ht="15.75" customHeight="1" x14ac:dyDescent="0.25">
      <c r="D294" s="13"/>
      <c r="E294" s="13"/>
      <c r="F294" s="13"/>
      <c r="G294" s="13"/>
      <c r="H294" s="42"/>
      <c r="I294" s="42"/>
      <c r="J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</row>
    <row r="295" spans="4:25" ht="15.75" customHeight="1" x14ac:dyDescent="0.25">
      <c r="D295" s="13"/>
      <c r="E295" s="13"/>
      <c r="F295" s="13"/>
      <c r="G295" s="13"/>
      <c r="H295" s="42"/>
      <c r="I295" s="42"/>
      <c r="J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</row>
    <row r="296" spans="4:25" ht="15.75" customHeight="1" x14ac:dyDescent="0.25">
      <c r="D296" s="13"/>
      <c r="E296" s="13"/>
      <c r="F296" s="13"/>
      <c r="G296" s="13"/>
      <c r="H296" s="42"/>
      <c r="I296" s="42"/>
      <c r="J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</row>
    <row r="297" spans="4:25" ht="15.75" customHeight="1" x14ac:dyDescent="0.25">
      <c r="D297" s="13"/>
      <c r="E297" s="13"/>
      <c r="F297" s="13"/>
      <c r="G297" s="13"/>
      <c r="H297" s="42"/>
      <c r="I297" s="42"/>
      <c r="J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</row>
    <row r="298" spans="4:25" ht="15.75" customHeight="1" x14ac:dyDescent="0.25">
      <c r="D298" s="13"/>
      <c r="E298" s="13"/>
      <c r="F298" s="13"/>
      <c r="G298" s="13"/>
      <c r="H298" s="42"/>
      <c r="I298" s="42"/>
      <c r="J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</row>
    <row r="299" spans="4:25" ht="15.75" customHeight="1" x14ac:dyDescent="0.25">
      <c r="D299" s="13"/>
      <c r="E299" s="13"/>
      <c r="F299" s="13"/>
      <c r="G299" s="13"/>
      <c r="H299" s="42"/>
      <c r="I299" s="42"/>
      <c r="J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</row>
    <row r="300" spans="4:25" ht="15.75" customHeight="1" x14ac:dyDescent="0.25">
      <c r="D300" s="13"/>
      <c r="E300" s="13"/>
      <c r="F300" s="13"/>
      <c r="G300" s="13"/>
      <c r="H300" s="42"/>
      <c r="I300" s="42"/>
      <c r="J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</row>
    <row r="301" spans="4:25" ht="15.75" customHeight="1" x14ac:dyDescent="0.25">
      <c r="D301" s="13"/>
      <c r="E301" s="13"/>
      <c r="F301" s="13"/>
      <c r="G301" s="13"/>
      <c r="H301" s="42"/>
      <c r="I301" s="42"/>
      <c r="J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</row>
    <row r="302" spans="4:25" ht="15.75" customHeight="1" x14ac:dyDescent="0.25">
      <c r="D302" s="13"/>
      <c r="E302" s="13"/>
      <c r="F302" s="13"/>
      <c r="G302" s="13"/>
      <c r="H302" s="42"/>
      <c r="I302" s="42"/>
      <c r="J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</row>
    <row r="303" spans="4:25" ht="15.75" customHeight="1" x14ac:dyDescent="0.25">
      <c r="D303" s="13"/>
      <c r="E303" s="13"/>
      <c r="F303" s="13"/>
      <c r="G303" s="13"/>
      <c r="H303" s="42"/>
      <c r="I303" s="42"/>
      <c r="J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</row>
    <row r="304" spans="4:25" ht="15.75" customHeight="1" x14ac:dyDescent="0.25">
      <c r="D304" s="13"/>
      <c r="E304" s="13"/>
      <c r="F304" s="13"/>
      <c r="G304" s="13"/>
      <c r="H304" s="42"/>
      <c r="I304" s="42"/>
      <c r="J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</row>
    <row r="305" spans="4:25" ht="15.75" customHeight="1" x14ac:dyDescent="0.25">
      <c r="D305" s="13"/>
      <c r="E305" s="13"/>
      <c r="F305" s="13"/>
      <c r="G305" s="13"/>
      <c r="H305" s="42"/>
      <c r="I305" s="42"/>
      <c r="J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</row>
    <row r="306" spans="4:25" ht="15.75" customHeight="1" x14ac:dyDescent="0.25">
      <c r="D306" s="13"/>
      <c r="E306" s="13"/>
      <c r="F306" s="13"/>
      <c r="G306" s="13"/>
      <c r="H306" s="42"/>
      <c r="I306" s="42"/>
      <c r="J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</row>
    <row r="307" spans="4:25" ht="15.75" customHeight="1" x14ac:dyDescent="0.25">
      <c r="D307" s="13"/>
      <c r="E307" s="13"/>
      <c r="F307" s="13"/>
      <c r="G307" s="13"/>
      <c r="H307" s="42"/>
      <c r="I307" s="42"/>
      <c r="J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</row>
    <row r="308" spans="4:25" ht="15.75" customHeight="1" x14ac:dyDescent="0.25">
      <c r="D308" s="13"/>
      <c r="E308" s="13"/>
      <c r="F308" s="13"/>
      <c r="G308" s="13"/>
      <c r="H308" s="42"/>
      <c r="I308" s="42"/>
      <c r="J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</row>
    <row r="309" spans="4:25" ht="15.75" customHeight="1" x14ac:dyDescent="0.25">
      <c r="D309" s="13"/>
      <c r="E309" s="13"/>
      <c r="F309" s="13"/>
      <c r="G309" s="13"/>
      <c r="H309" s="42"/>
      <c r="I309" s="42"/>
      <c r="J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</row>
    <row r="310" spans="4:25" ht="15.75" customHeight="1" x14ac:dyDescent="0.25">
      <c r="D310" s="13"/>
      <c r="E310" s="13"/>
      <c r="F310" s="13"/>
      <c r="G310" s="13"/>
      <c r="H310" s="42"/>
      <c r="I310" s="42"/>
      <c r="J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</row>
    <row r="311" spans="4:25" ht="15.75" customHeight="1" x14ac:dyDescent="0.25">
      <c r="D311" s="13"/>
      <c r="E311" s="13"/>
      <c r="F311" s="13"/>
      <c r="G311" s="13"/>
      <c r="H311" s="42"/>
      <c r="I311" s="42"/>
      <c r="J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</row>
    <row r="312" spans="4:25" ht="15.75" customHeight="1" x14ac:dyDescent="0.25">
      <c r="D312" s="13"/>
      <c r="E312" s="13"/>
      <c r="F312" s="13"/>
      <c r="G312" s="13"/>
      <c r="H312" s="42"/>
      <c r="I312" s="42"/>
      <c r="J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</row>
    <row r="313" spans="4:25" ht="15.75" customHeight="1" x14ac:dyDescent="0.25">
      <c r="D313" s="13"/>
      <c r="E313" s="13"/>
      <c r="F313" s="13"/>
      <c r="G313" s="13"/>
      <c r="H313" s="42"/>
      <c r="I313" s="42"/>
      <c r="J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</row>
    <row r="314" spans="4:25" ht="15.75" customHeight="1" x14ac:dyDescent="0.25">
      <c r="D314" s="13"/>
      <c r="E314" s="13"/>
      <c r="F314" s="13"/>
      <c r="G314" s="13"/>
      <c r="H314" s="42"/>
      <c r="I314" s="42"/>
      <c r="J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</row>
    <row r="315" spans="4:25" ht="15.75" customHeight="1" x14ac:dyDescent="0.25">
      <c r="D315" s="13"/>
      <c r="E315" s="13"/>
      <c r="F315" s="13"/>
      <c r="G315" s="13"/>
      <c r="H315" s="42"/>
      <c r="I315" s="42"/>
      <c r="J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</row>
    <row r="316" spans="4:25" ht="15.75" customHeight="1" x14ac:dyDescent="0.25">
      <c r="D316" s="13"/>
      <c r="E316" s="13"/>
      <c r="F316" s="13"/>
      <c r="G316" s="13"/>
      <c r="H316" s="42"/>
      <c r="I316" s="42"/>
      <c r="J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</row>
    <row r="317" spans="4:25" ht="15.75" customHeight="1" x14ac:dyDescent="0.25">
      <c r="D317" s="13"/>
      <c r="E317" s="13"/>
      <c r="F317" s="13"/>
      <c r="G317" s="13"/>
      <c r="H317" s="42"/>
      <c r="I317" s="42"/>
      <c r="J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</row>
    <row r="318" spans="4:25" ht="15.75" customHeight="1" x14ac:dyDescent="0.25">
      <c r="D318" s="13"/>
      <c r="E318" s="13"/>
      <c r="F318" s="13"/>
      <c r="G318" s="13"/>
      <c r="H318" s="42"/>
      <c r="I318" s="42"/>
      <c r="J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</row>
    <row r="319" spans="4:25" ht="15.75" customHeight="1" x14ac:dyDescent="0.25">
      <c r="D319" s="13"/>
      <c r="E319" s="13"/>
      <c r="F319" s="13"/>
      <c r="G319" s="13"/>
      <c r="H319" s="42"/>
      <c r="I319" s="42"/>
      <c r="J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</row>
    <row r="320" spans="4:25" ht="15.75" customHeight="1" x14ac:dyDescent="0.25">
      <c r="D320" s="13"/>
      <c r="E320" s="13"/>
      <c r="F320" s="13"/>
      <c r="G320" s="13"/>
      <c r="H320" s="42"/>
      <c r="I320" s="42"/>
      <c r="J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</row>
    <row r="321" spans="4:25" ht="15.75" customHeight="1" x14ac:dyDescent="0.25">
      <c r="D321" s="13"/>
      <c r="E321" s="13"/>
      <c r="F321" s="13"/>
      <c r="G321" s="13"/>
      <c r="H321" s="42"/>
      <c r="I321" s="42"/>
      <c r="J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</row>
    <row r="322" spans="4:25" ht="15.75" customHeight="1" x14ac:dyDescent="0.25">
      <c r="D322" s="13"/>
      <c r="E322" s="13"/>
      <c r="F322" s="13"/>
      <c r="G322" s="13"/>
      <c r="H322" s="42"/>
      <c r="I322" s="42"/>
      <c r="J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</row>
    <row r="323" spans="4:25" ht="15.75" customHeight="1" x14ac:dyDescent="0.25">
      <c r="D323" s="13"/>
      <c r="E323" s="13"/>
      <c r="F323" s="13"/>
      <c r="G323" s="13"/>
      <c r="H323" s="42"/>
      <c r="I323" s="42"/>
      <c r="J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</row>
    <row r="324" spans="4:25" ht="15.75" customHeight="1" x14ac:dyDescent="0.25">
      <c r="D324" s="13"/>
      <c r="E324" s="13"/>
      <c r="F324" s="13"/>
      <c r="G324" s="13"/>
      <c r="H324" s="42"/>
      <c r="I324" s="42"/>
      <c r="J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</row>
    <row r="325" spans="4:25" ht="15.75" customHeight="1" x14ac:dyDescent="0.25">
      <c r="D325" s="13"/>
      <c r="E325" s="13"/>
      <c r="F325" s="13"/>
      <c r="G325" s="13"/>
      <c r="H325" s="42"/>
      <c r="I325" s="42"/>
      <c r="J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</row>
    <row r="326" spans="4:25" ht="15.75" customHeight="1" x14ac:dyDescent="0.25">
      <c r="D326" s="13"/>
      <c r="E326" s="13"/>
      <c r="F326" s="13"/>
      <c r="G326" s="13"/>
      <c r="H326" s="42"/>
      <c r="I326" s="42"/>
      <c r="J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</row>
    <row r="327" spans="4:25" ht="15.75" customHeight="1" x14ac:dyDescent="0.25">
      <c r="D327" s="13"/>
      <c r="E327" s="13"/>
      <c r="F327" s="13"/>
      <c r="G327" s="13"/>
      <c r="H327" s="42"/>
      <c r="I327" s="42"/>
      <c r="J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</row>
    <row r="328" spans="4:25" ht="15.75" customHeight="1" x14ac:dyDescent="0.25">
      <c r="D328" s="13"/>
      <c r="E328" s="13"/>
      <c r="F328" s="13"/>
      <c r="G328" s="13"/>
      <c r="H328" s="42"/>
      <c r="I328" s="42"/>
      <c r="J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</row>
    <row r="329" spans="4:25" ht="15.75" customHeight="1" x14ac:dyDescent="0.25">
      <c r="D329" s="13"/>
      <c r="E329" s="13"/>
      <c r="F329" s="13"/>
      <c r="G329" s="13"/>
      <c r="H329" s="42"/>
      <c r="I329" s="42"/>
      <c r="J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</row>
    <row r="330" spans="4:25" ht="15.75" customHeight="1" x14ac:dyDescent="0.25">
      <c r="D330" s="13"/>
      <c r="E330" s="13"/>
      <c r="F330" s="13"/>
      <c r="G330" s="13"/>
      <c r="H330" s="42"/>
      <c r="I330" s="42"/>
      <c r="J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</row>
    <row r="331" spans="4:25" ht="15.75" customHeight="1" x14ac:dyDescent="0.25">
      <c r="D331" s="13"/>
      <c r="E331" s="13"/>
      <c r="F331" s="13"/>
      <c r="G331" s="13"/>
      <c r="H331" s="42"/>
      <c r="I331" s="42"/>
      <c r="J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</row>
    <row r="332" spans="4:25" ht="15.75" customHeight="1" x14ac:dyDescent="0.25">
      <c r="D332" s="13"/>
      <c r="E332" s="13"/>
      <c r="F332" s="13"/>
      <c r="G332" s="13"/>
      <c r="H332" s="42"/>
      <c r="I332" s="42"/>
      <c r="J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</row>
    <row r="333" spans="4:25" ht="15.75" customHeight="1" x14ac:dyDescent="0.25">
      <c r="D333" s="13"/>
      <c r="E333" s="13"/>
      <c r="F333" s="13"/>
      <c r="G333" s="13"/>
      <c r="H333" s="42"/>
      <c r="I333" s="42"/>
      <c r="J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</row>
    <row r="334" spans="4:25" ht="15.75" customHeight="1" x14ac:dyDescent="0.25">
      <c r="D334" s="13"/>
      <c r="E334" s="13"/>
      <c r="F334" s="13"/>
      <c r="G334" s="13"/>
      <c r="H334" s="42"/>
      <c r="I334" s="42"/>
      <c r="J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</row>
    <row r="335" spans="4:25" ht="15.75" customHeight="1" x14ac:dyDescent="0.25">
      <c r="D335" s="13"/>
      <c r="E335" s="13"/>
      <c r="F335" s="13"/>
      <c r="G335" s="13"/>
      <c r="H335" s="42"/>
      <c r="I335" s="42"/>
      <c r="J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</row>
    <row r="336" spans="4:25" ht="15.75" customHeight="1" x14ac:dyDescent="0.25">
      <c r="D336" s="13"/>
      <c r="E336" s="13"/>
      <c r="F336" s="13"/>
      <c r="G336" s="13"/>
      <c r="H336" s="42"/>
      <c r="I336" s="42"/>
      <c r="J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</row>
    <row r="337" spans="4:25" ht="15.75" customHeight="1" x14ac:dyDescent="0.25">
      <c r="D337" s="13"/>
      <c r="E337" s="13"/>
      <c r="F337" s="13"/>
      <c r="G337" s="13"/>
      <c r="H337" s="42"/>
      <c r="I337" s="42"/>
      <c r="J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</row>
    <row r="338" spans="4:25" ht="15.75" customHeight="1" x14ac:dyDescent="0.25">
      <c r="D338" s="13"/>
      <c r="E338" s="13"/>
      <c r="F338" s="13"/>
      <c r="G338" s="13"/>
      <c r="H338" s="42"/>
      <c r="I338" s="42"/>
      <c r="J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</row>
    <row r="339" spans="4:25" ht="15.75" customHeight="1" x14ac:dyDescent="0.25">
      <c r="D339" s="13"/>
      <c r="E339" s="13"/>
      <c r="F339" s="13"/>
      <c r="G339" s="13"/>
      <c r="H339" s="42"/>
      <c r="I339" s="42"/>
      <c r="J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</row>
    <row r="340" spans="4:25" ht="15.75" customHeight="1" x14ac:dyDescent="0.25">
      <c r="D340" s="13"/>
      <c r="E340" s="13"/>
      <c r="F340" s="13"/>
      <c r="G340" s="13"/>
      <c r="H340" s="42"/>
      <c r="I340" s="42"/>
      <c r="J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</row>
    <row r="341" spans="4:25" ht="15.75" customHeight="1" x14ac:dyDescent="0.25">
      <c r="D341" s="13"/>
      <c r="E341" s="13"/>
      <c r="F341" s="13"/>
      <c r="G341" s="13"/>
      <c r="H341" s="42"/>
      <c r="I341" s="42"/>
      <c r="J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</row>
    <row r="342" spans="4:25" ht="15.75" customHeight="1" x14ac:dyDescent="0.25">
      <c r="D342" s="13"/>
      <c r="E342" s="13"/>
      <c r="F342" s="13"/>
      <c r="G342" s="13"/>
      <c r="H342" s="42"/>
      <c r="I342" s="42"/>
      <c r="J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</row>
    <row r="343" spans="4:25" ht="15.75" customHeight="1" x14ac:dyDescent="0.25">
      <c r="D343" s="13"/>
      <c r="E343" s="13"/>
      <c r="F343" s="13"/>
      <c r="G343" s="13"/>
      <c r="H343" s="42"/>
      <c r="I343" s="42"/>
      <c r="J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</row>
    <row r="344" spans="4:25" ht="15.75" customHeight="1" x14ac:dyDescent="0.25">
      <c r="D344" s="13"/>
      <c r="E344" s="13"/>
      <c r="F344" s="13"/>
      <c r="G344" s="13"/>
      <c r="H344" s="42"/>
      <c r="I344" s="42"/>
      <c r="J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</row>
    <row r="345" spans="4:25" ht="15.75" customHeight="1" x14ac:dyDescent="0.25">
      <c r="D345" s="13"/>
      <c r="E345" s="13"/>
      <c r="F345" s="13"/>
      <c r="G345" s="13"/>
      <c r="H345" s="42"/>
      <c r="I345" s="42"/>
      <c r="J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</row>
    <row r="346" spans="4:25" ht="15.75" customHeight="1" x14ac:dyDescent="0.25">
      <c r="D346" s="13"/>
      <c r="E346" s="13"/>
      <c r="F346" s="13"/>
      <c r="G346" s="13"/>
      <c r="H346" s="42"/>
      <c r="I346" s="42"/>
      <c r="J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</row>
    <row r="347" spans="4:25" ht="15.75" customHeight="1" x14ac:dyDescent="0.25">
      <c r="D347" s="13"/>
      <c r="E347" s="13"/>
      <c r="F347" s="13"/>
      <c r="G347" s="13"/>
      <c r="H347" s="42"/>
      <c r="I347" s="42"/>
      <c r="J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</row>
    <row r="348" spans="4:25" ht="15.75" customHeight="1" x14ac:dyDescent="0.25">
      <c r="D348" s="13"/>
      <c r="E348" s="13"/>
      <c r="F348" s="13"/>
      <c r="G348" s="13"/>
      <c r="H348" s="42"/>
      <c r="I348" s="42"/>
      <c r="J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</row>
    <row r="349" spans="4:25" ht="15.75" customHeight="1" x14ac:dyDescent="0.25">
      <c r="D349" s="13"/>
      <c r="E349" s="13"/>
      <c r="F349" s="13"/>
      <c r="G349" s="13"/>
      <c r="H349" s="42"/>
      <c r="I349" s="42"/>
      <c r="J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</row>
    <row r="350" spans="4:25" ht="15.75" customHeight="1" x14ac:dyDescent="0.25">
      <c r="D350" s="13"/>
      <c r="E350" s="13"/>
      <c r="F350" s="13"/>
      <c r="G350" s="13"/>
      <c r="H350" s="42"/>
      <c r="I350" s="42"/>
      <c r="J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</row>
    <row r="351" spans="4:25" ht="15.75" customHeight="1" x14ac:dyDescent="0.25">
      <c r="D351" s="13"/>
      <c r="E351" s="13"/>
      <c r="F351" s="13"/>
      <c r="G351" s="13"/>
      <c r="H351" s="42"/>
      <c r="I351" s="42"/>
      <c r="J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</row>
    <row r="352" spans="4:25" ht="15.75" customHeight="1" x14ac:dyDescent="0.25">
      <c r="D352" s="13"/>
      <c r="E352" s="13"/>
      <c r="F352" s="13"/>
      <c r="G352" s="13"/>
      <c r="H352" s="42"/>
      <c r="I352" s="42"/>
      <c r="J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</row>
    <row r="353" spans="4:25" ht="15.75" customHeight="1" x14ac:dyDescent="0.25">
      <c r="D353" s="13"/>
      <c r="E353" s="13"/>
      <c r="F353" s="13"/>
      <c r="G353" s="13"/>
      <c r="H353" s="42"/>
      <c r="I353" s="42"/>
      <c r="J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</row>
    <row r="354" spans="4:25" ht="15.75" customHeight="1" x14ac:dyDescent="0.25">
      <c r="D354" s="13"/>
      <c r="E354" s="13"/>
      <c r="F354" s="13"/>
      <c r="G354" s="13"/>
      <c r="H354" s="42"/>
      <c r="I354" s="42"/>
      <c r="J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</row>
    <row r="355" spans="4:25" ht="15.75" customHeight="1" x14ac:dyDescent="0.25">
      <c r="D355" s="13"/>
      <c r="E355" s="13"/>
      <c r="F355" s="13"/>
      <c r="G355" s="13"/>
      <c r="H355" s="42"/>
      <c r="I355" s="42"/>
      <c r="J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</row>
    <row r="356" spans="4:25" ht="15.75" customHeight="1" x14ac:dyDescent="0.25">
      <c r="D356" s="13"/>
      <c r="E356" s="13"/>
      <c r="F356" s="13"/>
      <c r="G356" s="13"/>
      <c r="H356" s="42"/>
      <c r="I356" s="42"/>
      <c r="J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</row>
    <row r="357" spans="4:25" ht="15.75" customHeight="1" x14ac:dyDescent="0.25">
      <c r="D357" s="13"/>
      <c r="E357" s="13"/>
      <c r="F357" s="13"/>
      <c r="G357" s="13"/>
      <c r="H357" s="42"/>
      <c r="I357" s="42"/>
      <c r="J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</row>
    <row r="358" spans="4:25" ht="15.75" customHeight="1" x14ac:dyDescent="0.25">
      <c r="D358" s="13"/>
      <c r="E358" s="13"/>
      <c r="F358" s="13"/>
      <c r="G358" s="13"/>
      <c r="H358" s="42"/>
      <c r="I358" s="42"/>
      <c r="J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</row>
    <row r="359" spans="4:25" ht="15.75" customHeight="1" x14ac:dyDescent="0.25">
      <c r="D359" s="13"/>
      <c r="E359" s="13"/>
      <c r="F359" s="13"/>
      <c r="G359" s="13"/>
      <c r="H359" s="42"/>
      <c r="I359" s="42"/>
      <c r="J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</row>
    <row r="360" spans="4:25" ht="15.75" customHeight="1" x14ac:dyDescent="0.25">
      <c r="D360" s="13"/>
      <c r="E360" s="13"/>
      <c r="F360" s="13"/>
      <c r="G360" s="13"/>
      <c r="H360" s="42"/>
      <c r="I360" s="42"/>
      <c r="J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</row>
    <row r="361" spans="4:25" ht="15.75" customHeight="1" x14ac:dyDescent="0.25">
      <c r="D361" s="13"/>
      <c r="E361" s="13"/>
      <c r="F361" s="13"/>
      <c r="G361" s="13"/>
      <c r="H361" s="42"/>
      <c r="I361" s="42"/>
      <c r="J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</row>
    <row r="362" spans="4:25" ht="15.75" customHeight="1" x14ac:dyDescent="0.25">
      <c r="D362" s="13"/>
      <c r="E362" s="13"/>
      <c r="F362" s="13"/>
      <c r="G362" s="13"/>
      <c r="H362" s="42"/>
      <c r="I362" s="42"/>
      <c r="J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</row>
    <row r="363" spans="4:25" ht="15.75" customHeight="1" x14ac:dyDescent="0.25">
      <c r="D363" s="13"/>
      <c r="E363" s="13"/>
      <c r="F363" s="13"/>
      <c r="G363" s="13"/>
      <c r="H363" s="42"/>
      <c r="I363" s="42"/>
      <c r="J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</row>
    <row r="364" spans="4:25" ht="15.75" customHeight="1" x14ac:dyDescent="0.25">
      <c r="D364" s="13"/>
      <c r="E364" s="13"/>
      <c r="F364" s="13"/>
      <c r="G364" s="13"/>
      <c r="H364" s="42"/>
      <c r="I364" s="42"/>
      <c r="J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</row>
    <row r="365" spans="4:25" ht="15.75" customHeight="1" x14ac:dyDescent="0.25">
      <c r="D365" s="13"/>
      <c r="E365" s="13"/>
      <c r="F365" s="13"/>
      <c r="G365" s="13"/>
      <c r="H365" s="42"/>
      <c r="I365" s="42"/>
      <c r="J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</row>
    <row r="366" spans="4:25" ht="15.75" customHeight="1" x14ac:dyDescent="0.25">
      <c r="D366" s="13"/>
      <c r="E366" s="13"/>
      <c r="F366" s="13"/>
      <c r="G366" s="13"/>
      <c r="H366" s="42"/>
      <c r="I366" s="42"/>
      <c r="J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</row>
    <row r="367" spans="4:25" ht="15.75" customHeight="1" x14ac:dyDescent="0.25">
      <c r="D367" s="13"/>
      <c r="E367" s="13"/>
      <c r="F367" s="13"/>
      <c r="G367" s="13"/>
      <c r="H367" s="42"/>
      <c r="I367" s="42"/>
      <c r="J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</row>
    <row r="368" spans="4:25" ht="15.75" customHeight="1" x14ac:dyDescent="0.25">
      <c r="D368" s="13"/>
      <c r="E368" s="13"/>
      <c r="F368" s="13"/>
      <c r="G368" s="13"/>
      <c r="H368" s="42"/>
      <c r="I368" s="42"/>
      <c r="J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</row>
    <row r="369" spans="4:25" ht="15.75" customHeight="1" x14ac:dyDescent="0.25">
      <c r="D369" s="13"/>
      <c r="E369" s="13"/>
      <c r="F369" s="13"/>
      <c r="G369" s="13"/>
      <c r="H369" s="42"/>
      <c r="I369" s="42"/>
      <c r="J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</row>
    <row r="370" spans="4:25" ht="15.75" customHeight="1" x14ac:dyDescent="0.25">
      <c r="D370" s="13"/>
      <c r="E370" s="13"/>
      <c r="F370" s="13"/>
      <c r="G370" s="13"/>
      <c r="H370" s="42"/>
      <c r="I370" s="42"/>
      <c r="J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</row>
    <row r="371" spans="4:25" ht="15.75" customHeight="1" x14ac:dyDescent="0.25">
      <c r="D371" s="13"/>
      <c r="E371" s="13"/>
      <c r="F371" s="13"/>
      <c r="G371" s="13"/>
      <c r="H371" s="42"/>
      <c r="I371" s="42"/>
      <c r="J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</row>
    <row r="372" spans="4:25" ht="15.75" customHeight="1" x14ac:dyDescent="0.25">
      <c r="D372" s="13"/>
      <c r="E372" s="13"/>
      <c r="F372" s="13"/>
      <c r="G372" s="13"/>
      <c r="H372" s="42"/>
      <c r="I372" s="42"/>
      <c r="J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</row>
    <row r="373" spans="4:25" ht="15.75" customHeight="1" x14ac:dyDescent="0.25">
      <c r="D373" s="13"/>
      <c r="E373" s="13"/>
      <c r="F373" s="13"/>
      <c r="G373" s="13"/>
      <c r="H373" s="42"/>
      <c r="I373" s="42"/>
      <c r="J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</row>
    <row r="374" spans="4:25" ht="15.75" customHeight="1" x14ac:dyDescent="0.25">
      <c r="D374" s="13"/>
      <c r="E374" s="13"/>
      <c r="F374" s="13"/>
      <c r="G374" s="13"/>
      <c r="H374" s="42"/>
      <c r="I374" s="42"/>
      <c r="J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</row>
    <row r="375" spans="4:25" ht="15.75" customHeight="1" x14ac:dyDescent="0.25">
      <c r="D375" s="13"/>
      <c r="E375" s="13"/>
      <c r="F375" s="13"/>
      <c r="G375" s="13"/>
      <c r="H375" s="42"/>
      <c r="I375" s="42"/>
      <c r="J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</row>
    <row r="376" spans="4:25" ht="15.75" customHeight="1" x14ac:dyDescent="0.25">
      <c r="D376" s="13"/>
      <c r="E376" s="13"/>
      <c r="F376" s="13"/>
      <c r="G376" s="13"/>
      <c r="H376" s="42"/>
      <c r="I376" s="42"/>
      <c r="J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</row>
    <row r="377" spans="4:25" ht="15.75" customHeight="1" x14ac:dyDescent="0.25">
      <c r="D377" s="13"/>
      <c r="E377" s="13"/>
      <c r="F377" s="13"/>
      <c r="G377" s="13"/>
      <c r="H377" s="42"/>
      <c r="I377" s="42"/>
      <c r="J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</row>
    <row r="378" spans="4:25" ht="15.75" customHeight="1" x14ac:dyDescent="0.25">
      <c r="D378" s="13"/>
      <c r="E378" s="13"/>
      <c r="F378" s="13"/>
      <c r="G378" s="13"/>
      <c r="H378" s="42"/>
      <c r="I378" s="42"/>
      <c r="J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</row>
    <row r="379" spans="4:25" ht="15.75" customHeight="1" x14ac:dyDescent="0.25">
      <c r="D379" s="13"/>
      <c r="E379" s="13"/>
      <c r="F379" s="13"/>
      <c r="G379" s="13"/>
      <c r="H379" s="42"/>
      <c r="I379" s="42"/>
      <c r="J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</row>
    <row r="380" spans="4:25" ht="15.75" customHeight="1" x14ac:dyDescent="0.25">
      <c r="D380" s="13"/>
      <c r="E380" s="13"/>
      <c r="F380" s="13"/>
      <c r="G380" s="13"/>
      <c r="H380" s="42"/>
      <c r="I380" s="42"/>
      <c r="J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</row>
    <row r="381" spans="4:25" ht="15.75" customHeight="1" x14ac:dyDescent="0.25">
      <c r="D381" s="13"/>
      <c r="E381" s="13"/>
      <c r="F381" s="13"/>
      <c r="G381" s="13"/>
      <c r="H381" s="42"/>
      <c r="I381" s="42"/>
      <c r="J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</row>
    <row r="382" spans="4:25" ht="15.75" customHeight="1" x14ac:dyDescent="0.25">
      <c r="D382" s="13"/>
      <c r="E382" s="13"/>
      <c r="F382" s="13"/>
      <c r="G382" s="13"/>
      <c r="H382" s="42"/>
      <c r="I382" s="42"/>
      <c r="J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</row>
    <row r="383" spans="4:25" ht="15.75" customHeight="1" x14ac:dyDescent="0.25">
      <c r="D383" s="13"/>
      <c r="E383" s="13"/>
      <c r="F383" s="13"/>
      <c r="G383" s="13"/>
      <c r="H383" s="42"/>
      <c r="I383" s="42"/>
      <c r="J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</row>
    <row r="384" spans="4:25" ht="15.75" customHeight="1" x14ac:dyDescent="0.25">
      <c r="D384" s="13"/>
      <c r="E384" s="13"/>
      <c r="F384" s="13"/>
      <c r="G384" s="13"/>
      <c r="H384" s="42"/>
      <c r="I384" s="42"/>
      <c r="J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</row>
    <row r="385" spans="4:25" ht="15.75" customHeight="1" x14ac:dyDescent="0.25">
      <c r="D385" s="13"/>
      <c r="E385" s="13"/>
      <c r="F385" s="13"/>
      <c r="G385" s="13"/>
      <c r="H385" s="42"/>
      <c r="I385" s="42"/>
      <c r="J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</row>
    <row r="386" spans="4:25" ht="15.75" customHeight="1" x14ac:dyDescent="0.25">
      <c r="D386" s="13"/>
      <c r="E386" s="13"/>
      <c r="F386" s="13"/>
      <c r="G386" s="13"/>
      <c r="H386" s="42"/>
      <c r="I386" s="42"/>
      <c r="J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</row>
    <row r="387" spans="4:25" ht="15.75" customHeight="1" x14ac:dyDescent="0.25">
      <c r="D387" s="13"/>
      <c r="E387" s="13"/>
      <c r="F387" s="13"/>
      <c r="G387" s="13"/>
      <c r="H387" s="42"/>
      <c r="I387" s="42"/>
      <c r="J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</row>
    <row r="388" spans="4:25" ht="15.75" customHeight="1" x14ac:dyDescent="0.25">
      <c r="D388" s="13"/>
      <c r="E388" s="13"/>
      <c r="F388" s="13"/>
      <c r="G388" s="13"/>
      <c r="H388" s="42"/>
      <c r="I388" s="42"/>
      <c r="J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</row>
    <row r="389" spans="4:25" ht="15.75" customHeight="1" x14ac:dyDescent="0.25">
      <c r="D389" s="13"/>
      <c r="E389" s="13"/>
      <c r="F389" s="13"/>
      <c r="G389" s="13"/>
      <c r="H389" s="42"/>
      <c r="I389" s="42"/>
      <c r="J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</row>
    <row r="390" spans="4:25" ht="15.75" customHeight="1" x14ac:dyDescent="0.25">
      <c r="D390" s="13"/>
      <c r="E390" s="13"/>
      <c r="F390" s="13"/>
      <c r="G390" s="13"/>
      <c r="H390" s="42"/>
      <c r="I390" s="42"/>
      <c r="J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</row>
    <row r="391" spans="4:25" ht="15.75" customHeight="1" x14ac:dyDescent="0.25">
      <c r="D391" s="13"/>
      <c r="E391" s="13"/>
      <c r="F391" s="13"/>
      <c r="G391" s="13"/>
      <c r="H391" s="42"/>
      <c r="I391" s="42"/>
      <c r="J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</row>
    <row r="392" spans="4:25" ht="15.75" customHeight="1" x14ac:dyDescent="0.25">
      <c r="D392" s="13"/>
      <c r="E392" s="13"/>
      <c r="F392" s="13"/>
      <c r="G392" s="13"/>
      <c r="H392" s="42"/>
      <c r="I392" s="42"/>
      <c r="J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</row>
    <row r="393" spans="4:25" ht="15.75" customHeight="1" x14ac:dyDescent="0.25">
      <c r="D393" s="13"/>
      <c r="E393" s="13"/>
      <c r="F393" s="13"/>
      <c r="G393" s="13"/>
      <c r="H393" s="42"/>
      <c r="I393" s="42"/>
      <c r="J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</row>
    <row r="394" spans="4:25" ht="15.75" customHeight="1" x14ac:dyDescent="0.25">
      <c r="D394" s="13"/>
      <c r="E394" s="13"/>
      <c r="F394" s="13"/>
      <c r="G394" s="13"/>
      <c r="H394" s="42"/>
      <c r="I394" s="42"/>
      <c r="J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</row>
    <row r="395" spans="4:25" ht="15.75" customHeight="1" x14ac:dyDescent="0.25">
      <c r="D395" s="13"/>
      <c r="E395" s="13"/>
      <c r="F395" s="13"/>
      <c r="G395" s="13"/>
      <c r="H395" s="42"/>
      <c r="I395" s="42"/>
      <c r="J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</row>
    <row r="396" spans="4:25" ht="15.75" customHeight="1" x14ac:dyDescent="0.25">
      <c r="D396" s="13"/>
      <c r="E396" s="13"/>
      <c r="F396" s="13"/>
      <c r="G396" s="13"/>
      <c r="H396" s="42"/>
      <c r="I396" s="42"/>
      <c r="J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</row>
    <row r="397" spans="4:25" ht="15.75" customHeight="1" x14ac:dyDescent="0.25">
      <c r="D397" s="13"/>
      <c r="E397" s="13"/>
      <c r="F397" s="13"/>
      <c r="G397" s="13"/>
      <c r="H397" s="42"/>
      <c r="I397" s="42"/>
      <c r="J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</row>
    <row r="398" spans="4:25" ht="15.75" customHeight="1" x14ac:dyDescent="0.25">
      <c r="D398" s="13"/>
      <c r="E398" s="13"/>
      <c r="F398" s="13"/>
      <c r="G398" s="13"/>
      <c r="H398" s="42"/>
      <c r="I398" s="42"/>
      <c r="J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</row>
    <row r="399" spans="4:25" ht="15.75" customHeight="1" x14ac:dyDescent="0.25">
      <c r="D399" s="13"/>
      <c r="E399" s="13"/>
      <c r="F399" s="13"/>
      <c r="G399" s="13"/>
      <c r="H399" s="42"/>
      <c r="I399" s="42"/>
      <c r="J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</row>
    <row r="400" spans="4:25" ht="15.75" customHeight="1" x14ac:dyDescent="0.25">
      <c r="D400" s="13"/>
      <c r="E400" s="13"/>
      <c r="F400" s="13"/>
      <c r="G400" s="13"/>
      <c r="H400" s="42"/>
      <c r="I400" s="42"/>
      <c r="J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</row>
    <row r="401" spans="4:25" ht="15.75" customHeight="1" x14ac:dyDescent="0.25">
      <c r="D401" s="13"/>
      <c r="E401" s="13"/>
      <c r="F401" s="13"/>
      <c r="G401" s="13"/>
      <c r="H401" s="42"/>
      <c r="I401" s="42"/>
      <c r="J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</row>
    <row r="402" spans="4:25" ht="15.75" customHeight="1" x14ac:dyDescent="0.25">
      <c r="D402" s="13"/>
      <c r="E402" s="13"/>
      <c r="F402" s="13"/>
      <c r="G402" s="13"/>
      <c r="H402" s="42"/>
      <c r="I402" s="42"/>
      <c r="J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</row>
    <row r="403" spans="4:25" ht="15.75" customHeight="1" x14ac:dyDescent="0.25">
      <c r="D403" s="13"/>
      <c r="E403" s="13"/>
      <c r="F403" s="13"/>
      <c r="G403" s="13"/>
      <c r="H403" s="42"/>
      <c r="I403" s="42"/>
      <c r="J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</row>
    <row r="404" spans="4:25" ht="15.75" customHeight="1" x14ac:dyDescent="0.25">
      <c r="D404" s="13"/>
      <c r="E404" s="13"/>
      <c r="F404" s="13"/>
      <c r="G404" s="13"/>
      <c r="H404" s="42"/>
      <c r="I404" s="42"/>
      <c r="J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</row>
    <row r="405" spans="4:25" ht="15.75" customHeight="1" x14ac:dyDescent="0.25">
      <c r="D405" s="13"/>
      <c r="E405" s="13"/>
      <c r="F405" s="13"/>
      <c r="G405" s="13"/>
      <c r="H405" s="42"/>
      <c r="I405" s="42"/>
      <c r="J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</row>
    <row r="406" spans="4:25" ht="15.75" customHeight="1" x14ac:dyDescent="0.25">
      <c r="D406" s="13"/>
      <c r="E406" s="13"/>
      <c r="F406" s="13"/>
      <c r="G406" s="13"/>
      <c r="H406" s="42"/>
      <c r="I406" s="42"/>
      <c r="J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</row>
    <row r="407" spans="4:25" ht="15.75" customHeight="1" x14ac:dyDescent="0.25">
      <c r="D407" s="13"/>
      <c r="E407" s="13"/>
      <c r="F407" s="13"/>
      <c r="G407" s="13"/>
      <c r="H407" s="42"/>
      <c r="I407" s="42"/>
      <c r="J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</row>
    <row r="408" spans="4:25" ht="15.75" customHeight="1" x14ac:dyDescent="0.25">
      <c r="D408" s="13"/>
      <c r="E408" s="13"/>
      <c r="F408" s="13"/>
      <c r="G408" s="13"/>
      <c r="H408" s="42"/>
      <c r="I408" s="42"/>
      <c r="J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</row>
    <row r="409" spans="4:25" ht="15.75" customHeight="1" x14ac:dyDescent="0.25">
      <c r="D409" s="13"/>
      <c r="E409" s="13"/>
      <c r="F409" s="13"/>
      <c r="G409" s="13"/>
      <c r="H409" s="42"/>
      <c r="I409" s="42"/>
      <c r="J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</row>
    <row r="410" spans="4:25" ht="15.75" customHeight="1" x14ac:dyDescent="0.25">
      <c r="D410" s="13"/>
      <c r="E410" s="13"/>
      <c r="F410" s="13"/>
      <c r="G410" s="13"/>
      <c r="H410" s="42"/>
      <c r="I410" s="42"/>
      <c r="J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</row>
    <row r="411" spans="4:25" ht="15.75" customHeight="1" x14ac:dyDescent="0.25">
      <c r="D411" s="13"/>
      <c r="E411" s="13"/>
      <c r="F411" s="13"/>
      <c r="G411" s="13"/>
      <c r="H411" s="42"/>
      <c r="I411" s="42"/>
      <c r="J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</row>
    <row r="412" spans="4:25" ht="15.75" customHeight="1" x14ac:dyDescent="0.25">
      <c r="D412" s="13"/>
      <c r="E412" s="13"/>
      <c r="F412" s="13"/>
      <c r="G412" s="13"/>
      <c r="H412" s="42"/>
      <c r="I412" s="42"/>
      <c r="J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</row>
    <row r="413" spans="4:25" ht="15.75" customHeight="1" x14ac:dyDescent="0.25">
      <c r="D413" s="13"/>
      <c r="E413" s="13"/>
      <c r="F413" s="13"/>
      <c r="G413" s="13"/>
      <c r="H413" s="42"/>
      <c r="I413" s="42"/>
      <c r="J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</row>
    <row r="414" spans="4:25" ht="15.75" customHeight="1" x14ac:dyDescent="0.25">
      <c r="D414" s="13"/>
      <c r="E414" s="13"/>
      <c r="F414" s="13"/>
      <c r="G414" s="13"/>
      <c r="H414" s="42"/>
      <c r="I414" s="42"/>
      <c r="J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</row>
    <row r="415" spans="4:25" ht="15.75" customHeight="1" x14ac:dyDescent="0.25">
      <c r="D415" s="13"/>
      <c r="E415" s="13"/>
      <c r="F415" s="13"/>
      <c r="G415" s="13"/>
      <c r="H415" s="42"/>
      <c r="I415" s="42"/>
      <c r="J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</row>
    <row r="416" spans="4:25" ht="15.75" customHeight="1" x14ac:dyDescent="0.25">
      <c r="D416" s="13"/>
      <c r="E416" s="13"/>
      <c r="F416" s="13"/>
      <c r="G416" s="13"/>
      <c r="H416" s="42"/>
      <c r="I416" s="42"/>
      <c r="J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</row>
    <row r="417" spans="4:25" ht="15.75" customHeight="1" x14ac:dyDescent="0.25">
      <c r="D417" s="13"/>
      <c r="E417" s="13"/>
      <c r="F417" s="13"/>
      <c r="G417" s="13"/>
      <c r="H417" s="42"/>
      <c r="I417" s="42"/>
      <c r="J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</row>
    <row r="418" spans="4:25" ht="15.75" customHeight="1" x14ac:dyDescent="0.25">
      <c r="D418" s="13"/>
      <c r="E418" s="13"/>
      <c r="F418" s="13"/>
      <c r="G418" s="13"/>
      <c r="H418" s="42"/>
      <c r="I418" s="42"/>
      <c r="J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</row>
    <row r="419" spans="4:25" ht="15.75" customHeight="1" x14ac:dyDescent="0.25">
      <c r="D419" s="13"/>
      <c r="E419" s="13"/>
      <c r="F419" s="13"/>
      <c r="G419" s="13"/>
      <c r="H419" s="42"/>
      <c r="I419" s="42"/>
      <c r="J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</row>
    <row r="420" spans="4:25" ht="15.75" customHeight="1" x14ac:dyDescent="0.25">
      <c r="D420" s="13"/>
      <c r="E420" s="13"/>
      <c r="F420" s="13"/>
      <c r="G420" s="13"/>
      <c r="H420" s="42"/>
      <c r="I420" s="42"/>
      <c r="J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</row>
    <row r="421" spans="4:25" ht="15.75" customHeight="1" x14ac:dyDescent="0.25">
      <c r="D421" s="13"/>
      <c r="E421" s="13"/>
      <c r="F421" s="13"/>
      <c r="G421" s="13"/>
      <c r="H421" s="42"/>
      <c r="I421" s="42"/>
      <c r="J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</row>
    <row r="422" spans="4:25" ht="15.75" customHeight="1" x14ac:dyDescent="0.25">
      <c r="D422" s="13"/>
      <c r="E422" s="13"/>
      <c r="F422" s="13"/>
      <c r="G422" s="13"/>
      <c r="H422" s="42"/>
      <c r="I422" s="42"/>
      <c r="J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</row>
    <row r="423" spans="4:25" ht="15.75" customHeight="1" x14ac:dyDescent="0.25">
      <c r="D423" s="13"/>
      <c r="E423" s="13"/>
      <c r="F423" s="13"/>
      <c r="G423" s="13"/>
      <c r="H423" s="42"/>
      <c r="I423" s="42"/>
      <c r="J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</row>
    <row r="424" spans="4:25" ht="15.75" customHeight="1" x14ac:dyDescent="0.25">
      <c r="D424" s="13"/>
      <c r="E424" s="13"/>
      <c r="F424" s="13"/>
      <c r="G424" s="13"/>
      <c r="H424" s="42"/>
      <c r="I424" s="42"/>
      <c r="J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</row>
    <row r="425" spans="4:25" ht="15.75" customHeight="1" x14ac:dyDescent="0.25">
      <c r="D425" s="13"/>
      <c r="E425" s="13"/>
      <c r="F425" s="13"/>
      <c r="G425" s="13"/>
      <c r="H425" s="42"/>
      <c r="I425" s="42"/>
      <c r="J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</row>
    <row r="426" spans="4:25" ht="15.75" customHeight="1" x14ac:dyDescent="0.25">
      <c r="D426" s="13"/>
      <c r="E426" s="13"/>
      <c r="F426" s="13"/>
      <c r="G426" s="13"/>
      <c r="H426" s="42"/>
      <c r="I426" s="42"/>
      <c r="J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</row>
    <row r="427" spans="4:25" ht="15.75" customHeight="1" x14ac:dyDescent="0.25">
      <c r="D427" s="13"/>
      <c r="E427" s="13"/>
      <c r="F427" s="13"/>
      <c r="G427" s="13"/>
      <c r="H427" s="42"/>
      <c r="I427" s="42"/>
      <c r="J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</row>
    <row r="428" spans="4:25" ht="15.75" customHeight="1" x14ac:dyDescent="0.25">
      <c r="D428" s="13"/>
      <c r="E428" s="13"/>
      <c r="F428" s="13"/>
      <c r="G428" s="13"/>
      <c r="H428" s="42"/>
      <c r="I428" s="42"/>
      <c r="J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</row>
    <row r="429" spans="4:25" ht="15.75" customHeight="1" x14ac:dyDescent="0.25">
      <c r="D429" s="13"/>
      <c r="E429" s="13"/>
      <c r="F429" s="13"/>
      <c r="G429" s="13"/>
      <c r="H429" s="42"/>
      <c r="I429" s="42"/>
      <c r="J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</row>
    <row r="430" spans="4:25" ht="15.75" customHeight="1" x14ac:dyDescent="0.25">
      <c r="D430" s="13"/>
      <c r="E430" s="13"/>
      <c r="F430" s="13"/>
      <c r="G430" s="13"/>
      <c r="H430" s="42"/>
      <c r="I430" s="42"/>
      <c r="J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</row>
    <row r="431" spans="4:25" ht="15.75" customHeight="1" x14ac:dyDescent="0.25">
      <c r="D431" s="13"/>
      <c r="E431" s="13"/>
      <c r="F431" s="13"/>
      <c r="G431" s="13"/>
      <c r="H431" s="42"/>
      <c r="I431" s="42"/>
      <c r="J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</row>
    <row r="432" spans="4:25" ht="15.75" customHeight="1" x14ac:dyDescent="0.25">
      <c r="D432" s="13"/>
      <c r="E432" s="13"/>
      <c r="F432" s="13"/>
      <c r="G432" s="13"/>
      <c r="H432" s="42"/>
      <c r="I432" s="42"/>
      <c r="J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</row>
    <row r="433" spans="4:25" ht="15.75" customHeight="1" x14ac:dyDescent="0.25">
      <c r="D433" s="13"/>
      <c r="E433" s="13"/>
      <c r="F433" s="13"/>
      <c r="G433" s="13"/>
      <c r="H433" s="42"/>
      <c r="I433" s="42"/>
      <c r="J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</row>
    <row r="434" spans="4:25" ht="15.75" customHeight="1" x14ac:dyDescent="0.25">
      <c r="D434" s="13"/>
      <c r="E434" s="13"/>
      <c r="F434" s="13"/>
      <c r="G434" s="13"/>
      <c r="H434" s="42"/>
      <c r="I434" s="42"/>
      <c r="J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</row>
    <row r="435" spans="4:25" ht="15.75" customHeight="1" x14ac:dyDescent="0.25">
      <c r="D435" s="13"/>
      <c r="E435" s="13"/>
      <c r="F435" s="13"/>
      <c r="G435" s="13"/>
      <c r="H435" s="42"/>
      <c r="I435" s="42"/>
      <c r="J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</row>
    <row r="436" spans="4:25" ht="15.75" customHeight="1" x14ac:dyDescent="0.25">
      <c r="D436" s="13"/>
      <c r="E436" s="13"/>
      <c r="F436" s="13"/>
      <c r="G436" s="13"/>
      <c r="H436" s="42"/>
      <c r="I436" s="42"/>
      <c r="J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</row>
    <row r="437" spans="4:25" ht="15.75" customHeight="1" x14ac:dyDescent="0.25">
      <c r="D437" s="13"/>
      <c r="E437" s="13"/>
      <c r="F437" s="13"/>
      <c r="G437" s="13"/>
      <c r="H437" s="42"/>
      <c r="I437" s="42"/>
      <c r="J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</row>
    <row r="438" spans="4:25" ht="15.75" customHeight="1" x14ac:dyDescent="0.25">
      <c r="D438" s="13"/>
      <c r="E438" s="13"/>
      <c r="F438" s="13"/>
      <c r="G438" s="13"/>
      <c r="H438" s="42"/>
      <c r="I438" s="42"/>
      <c r="J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</row>
    <row r="439" spans="4:25" ht="15.75" customHeight="1" x14ac:dyDescent="0.25">
      <c r="D439" s="13"/>
      <c r="E439" s="13"/>
      <c r="F439" s="13"/>
      <c r="G439" s="13"/>
      <c r="H439" s="42"/>
      <c r="I439" s="42"/>
      <c r="J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</row>
    <row r="440" spans="4:25" ht="15.75" customHeight="1" x14ac:dyDescent="0.25">
      <c r="D440" s="13"/>
      <c r="E440" s="13"/>
      <c r="F440" s="13"/>
      <c r="G440" s="13"/>
      <c r="H440" s="42"/>
      <c r="I440" s="42"/>
      <c r="J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</row>
    <row r="441" spans="4:25" ht="15.75" customHeight="1" x14ac:dyDescent="0.25">
      <c r="D441" s="13"/>
      <c r="E441" s="13"/>
      <c r="F441" s="13"/>
      <c r="G441" s="13"/>
      <c r="H441" s="42"/>
      <c r="I441" s="42"/>
      <c r="J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</row>
    <row r="442" spans="4:25" ht="15.75" customHeight="1" x14ac:dyDescent="0.25">
      <c r="D442" s="13"/>
      <c r="E442" s="13"/>
      <c r="F442" s="13"/>
      <c r="G442" s="13"/>
      <c r="H442" s="42"/>
      <c r="I442" s="42"/>
      <c r="J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</row>
    <row r="443" spans="4:25" ht="15.75" customHeight="1" x14ac:dyDescent="0.25">
      <c r="D443" s="13"/>
      <c r="E443" s="13"/>
      <c r="F443" s="13"/>
      <c r="G443" s="13"/>
      <c r="H443" s="42"/>
      <c r="I443" s="42"/>
      <c r="J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</row>
    <row r="444" spans="4:25" ht="15.75" customHeight="1" x14ac:dyDescent="0.25">
      <c r="D444" s="13"/>
      <c r="E444" s="13"/>
      <c r="F444" s="13"/>
      <c r="G444" s="13"/>
      <c r="H444" s="42"/>
      <c r="I444" s="42"/>
      <c r="J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</row>
    <row r="445" spans="4:25" ht="15.75" customHeight="1" x14ac:dyDescent="0.25">
      <c r="D445" s="13"/>
      <c r="E445" s="13"/>
      <c r="F445" s="13"/>
      <c r="G445" s="13"/>
      <c r="H445" s="42"/>
      <c r="I445" s="42"/>
      <c r="J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</row>
    <row r="446" spans="4:25" ht="15.75" customHeight="1" x14ac:dyDescent="0.25">
      <c r="D446" s="13"/>
      <c r="E446" s="13"/>
      <c r="F446" s="13"/>
      <c r="G446" s="13"/>
      <c r="H446" s="42"/>
      <c r="I446" s="42"/>
      <c r="J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</row>
    <row r="447" spans="4:25" ht="15.75" customHeight="1" x14ac:dyDescent="0.25">
      <c r="D447" s="13"/>
      <c r="E447" s="13"/>
      <c r="F447" s="13"/>
      <c r="G447" s="13"/>
      <c r="H447" s="42"/>
      <c r="I447" s="42"/>
      <c r="J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</row>
    <row r="448" spans="4:25" ht="15.75" customHeight="1" x14ac:dyDescent="0.25">
      <c r="D448" s="13"/>
      <c r="E448" s="13"/>
      <c r="F448" s="13"/>
      <c r="G448" s="13"/>
      <c r="H448" s="42"/>
      <c r="I448" s="42"/>
      <c r="J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</row>
    <row r="449" spans="4:25" ht="15.75" customHeight="1" x14ac:dyDescent="0.25">
      <c r="D449" s="13"/>
      <c r="E449" s="13"/>
      <c r="F449" s="13"/>
      <c r="G449" s="13"/>
      <c r="H449" s="42"/>
      <c r="I449" s="42"/>
      <c r="J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</row>
    <row r="450" spans="4:25" ht="15.75" customHeight="1" x14ac:dyDescent="0.25">
      <c r="D450" s="13"/>
      <c r="E450" s="13"/>
      <c r="F450" s="13"/>
      <c r="G450" s="13"/>
      <c r="H450" s="42"/>
      <c r="I450" s="42"/>
      <c r="J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</row>
    <row r="451" spans="4:25" ht="15.75" customHeight="1" x14ac:dyDescent="0.25">
      <c r="D451" s="13"/>
      <c r="E451" s="13"/>
      <c r="F451" s="13"/>
      <c r="G451" s="13"/>
      <c r="H451" s="42"/>
      <c r="I451" s="42"/>
      <c r="J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</row>
    <row r="452" spans="4:25" ht="15.75" customHeight="1" x14ac:dyDescent="0.25">
      <c r="D452" s="13"/>
      <c r="E452" s="13"/>
      <c r="F452" s="13"/>
      <c r="G452" s="13"/>
      <c r="H452" s="42"/>
      <c r="I452" s="42"/>
      <c r="J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</row>
    <row r="453" spans="4:25" ht="15.75" customHeight="1" x14ac:dyDescent="0.25">
      <c r="D453" s="13"/>
      <c r="E453" s="13"/>
      <c r="F453" s="13"/>
      <c r="G453" s="13"/>
      <c r="H453" s="42"/>
      <c r="I453" s="42"/>
      <c r="J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</row>
    <row r="454" spans="4:25" ht="15.75" customHeight="1" x14ac:dyDescent="0.25">
      <c r="D454" s="13"/>
      <c r="E454" s="13"/>
      <c r="F454" s="13"/>
      <c r="G454" s="13"/>
      <c r="H454" s="42"/>
      <c r="I454" s="42"/>
      <c r="J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</row>
    <row r="455" spans="4:25" ht="15.75" customHeight="1" x14ac:dyDescent="0.25">
      <c r="D455" s="13"/>
      <c r="E455" s="13"/>
      <c r="F455" s="13"/>
      <c r="G455" s="13"/>
      <c r="H455" s="42"/>
      <c r="I455" s="42"/>
      <c r="J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</row>
    <row r="456" spans="4:25" ht="15.75" customHeight="1" x14ac:dyDescent="0.25">
      <c r="D456" s="13"/>
      <c r="E456" s="13"/>
      <c r="F456" s="13"/>
      <c r="G456" s="13"/>
      <c r="H456" s="42"/>
      <c r="I456" s="42"/>
      <c r="J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</row>
    <row r="457" spans="4:25" ht="15.75" customHeight="1" x14ac:dyDescent="0.25">
      <c r="D457" s="13"/>
      <c r="E457" s="13"/>
      <c r="F457" s="13"/>
      <c r="G457" s="13"/>
      <c r="H457" s="42"/>
      <c r="I457" s="42"/>
      <c r="J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</row>
    <row r="458" spans="4:25" ht="15.75" customHeight="1" x14ac:dyDescent="0.25">
      <c r="D458" s="13"/>
      <c r="E458" s="13"/>
      <c r="F458" s="13"/>
      <c r="G458" s="13"/>
      <c r="H458" s="42"/>
      <c r="I458" s="42"/>
      <c r="J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</row>
    <row r="459" spans="4:25" ht="15.75" customHeight="1" x14ac:dyDescent="0.25">
      <c r="D459" s="13"/>
      <c r="E459" s="13"/>
      <c r="F459" s="13"/>
      <c r="G459" s="13"/>
      <c r="H459" s="42"/>
      <c r="I459" s="42"/>
      <c r="J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</row>
    <row r="460" spans="4:25" ht="15.75" customHeight="1" x14ac:dyDescent="0.25">
      <c r="D460" s="13"/>
      <c r="E460" s="13"/>
      <c r="F460" s="13"/>
      <c r="G460" s="13"/>
      <c r="H460" s="42"/>
      <c r="I460" s="42"/>
      <c r="J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</row>
    <row r="461" spans="4:25" ht="15.75" customHeight="1" x14ac:dyDescent="0.25">
      <c r="D461" s="13"/>
      <c r="E461" s="13"/>
      <c r="F461" s="13"/>
      <c r="G461" s="13"/>
      <c r="H461" s="42"/>
      <c r="I461" s="42"/>
      <c r="J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</row>
    <row r="462" spans="4:25" ht="15.75" customHeight="1" x14ac:dyDescent="0.25">
      <c r="D462" s="13"/>
      <c r="E462" s="13"/>
      <c r="F462" s="13"/>
      <c r="G462" s="13"/>
      <c r="H462" s="42"/>
      <c r="I462" s="42"/>
      <c r="J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</row>
    <row r="463" spans="4:25" ht="15.75" customHeight="1" x14ac:dyDescent="0.25">
      <c r="D463" s="13"/>
      <c r="E463" s="13"/>
      <c r="F463" s="13"/>
      <c r="G463" s="13"/>
      <c r="H463" s="42"/>
      <c r="I463" s="42"/>
      <c r="J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</row>
    <row r="464" spans="4:25" ht="15.75" customHeight="1" x14ac:dyDescent="0.25">
      <c r="D464" s="13"/>
      <c r="E464" s="13"/>
      <c r="F464" s="13"/>
      <c r="G464" s="13"/>
      <c r="H464" s="42"/>
      <c r="I464" s="42"/>
      <c r="J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</row>
    <row r="465" spans="4:25" ht="15.75" customHeight="1" x14ac:dyDescent="0.25">
      <c r="D465" s="13"/>
      <c r="E465" s="13"/>
      <c r="F465" s="13"/>
      <c r="G465" s="13"/>
      <c r="H465" s="42"/>
      <c r="I465" s="42"/>
      <c r="J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</row>
    <row r="466" spans="4:25" ht="15.75" customHeight="1" x14ac:dyDescent="0.25">
      <c r="D466" s="13"/>
      <c r="E466" s="13"/>
      <c r="F466" s="13"/>
      <c r="G466" s="13"/>
      <c r="H466" s="42"/>
      <c r="I466" s="42"/>
      <c r="J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</row>
    <row r="467" spans="4:25" ht="15.75" customHeight="1" x14ac:dyDescent="0.25">
      <c r="D467" s="13"/>
      <c r="E467" s="13"/>
      <c r="F467" s="13"/>
      <c r="G467" s="13"/>
      <c r="H467" s="42"/>
      <c r="I467" s="42"/>
      <c r="J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</row>
    <row r="468" spans="4:25" ht="15.75" customHeight="1" x14ac:dyDescent="0.25">
      <c r="D468" s="13"/>
      <c r="E468" s="13"/>
      <c r="F468" s="13"/>
      <c r="G468" s="13"/>
      <c r="H468" s="42"/>
      <c r="I468" s="42"/>
      <c r="J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</row>
    <row r="469" spans="4:25" ht="15.75" customHeight="1" x14ac:dyDescent="0.25">
      <c r="D469" s="13"/>
      <c r="E469" s="13"/>
      <c r="F469" s="13"/>
      <c r="G469" s="13"/>
      <c r="H469" s="42"/>
      <c r="I469" s="42"/>
      <c r="J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</row>
    <row r="470" spans="4:25" ht="15.75" customHeight="1" x14ac:dyDescent="0.25">
      <c r="D470" s="13"/>
      <c r="E470" s="13"/>
      <c r="F470" s="13"/>
      <c r="G470" s="13"/>
      <c r="H470" s="42"/>
      <c r="I470" s="42"/>
      <c r="J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</row>
    <row r="471" spans="4:25" ht="15.75" customHeight="1" x14ac:dyDescent="0.25">
      <c r="D471" s="13"/>
      <c r="E471" s="13"/>
      <c r="F471" s="13"/>
      <c r="G471" s="13"/>
      <c r="H471" s="42"/>
      <c r="I471" s="42"/>
      <c r="J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</row>
    <row r="472" spans="4:25" ht="15.75" customHeight="1" x14ac:dyDescent="0.25">
      <c r="D472" s="13"/>
      <c r="E472" s="13"/>
      <c r="F472" s="13"/>
      <c r="G472" s="13"/>
      <c r="H472" s="42"/>
      <c r="I472" s="42"/>
      <c r="J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</row>
    <row r="473" spans="4:25" ht="15.75" customHeight="1" x14ac:dyDescent="0.25">
      <c r="D473" s="13"/>
      <c r="E473" s="13"/>
      <c r="F473" s="13"/>
      <c r="G473" s="13"/>
      <c r="H473" s="42"/>
      <c r="I473" s="42"/>
      <c r="J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</row>
    <row r="474" spans="4:25" ht="15.75" customHeight="1" x14ac:dyDescent="0.25">
      <c r="D474" s="13"/>
      <c r="E474" s="13"/>
      <c r="F474" s="13"/>
      <c r="G474" s="13"/>
      <c r="H474" s="42"/>
      <c r="I474" s="42"/>
      <c r="J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</row>
    <row r="475" spans="4:25" ht="15.75" customHeight="1" x14ac:dyDescent="0.25">
      <c r="D475" s="13"/>
      <c r="E475" s="13"/>
      <c r="F475" s="13"/>
      <c r="G475" s="13"/>
      <c r="H475" s="42"/>
      <c r="I475" s="42"/>
      <c r="J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</row>
    <row r="476" spans="4:25" ht="15.75" customHeight="1" x14ac:dyDescent="0.25">
      <c r="D476" s="13"/>
      <c r="E476" s="13"/>
      <c r="F476" s="13"/>
      <c r="G476" s="13"/>
      <c r="H476" s="42"/>
      <c r="I476" s="42"/>
      <c r="J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</row>
    <row r="477" spans="4:25" ht="15.75" customHeight="1" x14ac:dyDescent="0.25">
      <c r="D477" s="13"/>
      <c r="E477" s="13"/>
      <c r="F477" s="13"/>
      <c r="G477" s="13"/>
      <c r="H477" s="42"/>
      <c r="I477" s="42"/>
      <c r="J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</row>
    <row r="478" spans="4:25" ht="15.75" customHeight="1" x14ac:dyDescent="0.25">
      <c r="D478" s="13"/>
      <c r="E478" s="13"/>
      <c r="F478" s="13"/>
      <c r="G478" s="13"/>
      <c r="H478" s="42"/>
      <c r="I478" s="42"/>
      <c r="J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</row>
    <row r="479" spans="4:25" ht="15.75" customHeight="1" x14ac:dyDescent="0.25">
      <c r="D479" s="13"/>
      <c r="E479" s="13"/>
      <c r="F479" s="13"/>
      <c r="G479" s="13"/>
      <c r="H479" s="42"/>
      <c r="I479" s="42"/>
      <c r="J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</row>
    <row r="480" spans="4:25" ht="15.75" customHeight="1" x14ac:dyDescent="0.25">
      <c r="D480" s="13"/>
      <c r="E480" s="13"/>
      <c r="F480" s="13"/>
      <c r="G480" s="13"/>
      <c r="H480" s="42"/>
      <c r="I480" s="42"/>
      <c r="J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</row>
    <row r="481" spans="4:25" ht="15.75" customHeight="1" x14ac:dyDescent="0.25">
      <c r="D481" s="13"/>
      <c r="E481" s="13"/>
      <c r="F481" s="13"/>
      <c r="G481" s="13"/>
      <c r="H481" s="42"/>
      <c r="I481" s="42"/>
      <c r="J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</row>
    <row r="482" spans="4:25" ht="15.75" customHeight="1" x14ac:dyDescent="0.25">
      <c r="D482" s="13"/>
      <c r="E482" s="13"/>
      <c r="F482" s="13"/>
      <c r="G482" s="13"/>
      <c r="H482" s="42"/>
      <c r="I482" s="42"/>
      <c r="J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</row>
    <row r="483" spans="4:25" ht="15.75" customHeight="1" x14ac:dyDescent="0.25">
      <c r="D483" s="13"/>
      <c r="E483" s="13"/>
      <c r="F483" s="13"/>
      <c r="G483" s="13"/>
      <c r="H483" s="42"/>
      <c r="I483" s="42"/>
      <c r="J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</row>
    <row r="484" spans="4:25" ht="15.75" customHeight="1" x14ac:dyDescent="0.25">
      <c r="D484" s="13"/>
      <c r="E484" s="13"/>
      <c r="F484" s="13"/>
      <c r="G484" s="13"/>
      <c r="H484" s="42"/>
      <c r="I484" s="42"/>
      <c r="J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</row>
    <row r="485" spans="4:25" ht="15.75" customHeight="1" x14ac:dyDescent="0.25">
      <c r="D485" s="13"/>
      <c r="E485" s="13"/>
      <c r="F485" s="13"/>
      <c r="G485" s="13"/>
      <c r="H485" s="42"/>
      <c r="I485" s="42"/>
      <c r="J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</row>
    <row r="486" spans="4:25" ht="15.75" customHeight="1" x14ac:dyDescent="0.25">
      <c r="D486" s="13"/>
      <c r="E486" s="13"/>
      <c r="F486" s="13"/>
      <c r="G486" s="13"/>
      <c r="H486" s="42"/>
      <c r="I486" s="42"/>
      <c r="J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</row>
    <row r="487" spans="4:25" ht="15.75" customHeight="1" x14ac:dyDescent="0.25">
      <c r="D487" s="13"/>
      <c r="E487" s="13"/>
      <c r="F487" s="13"/>
      <c r="G487" s="13"/>
      <c r="H487" s="42"/>
      <c r="I487" s="42"/>
      <c r="J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</row>
    <row r="488" spans="4:25" ht="15.75" customHeight="1" x14ac:dyDescent="0.25">
      <c r="D488" s="13"/>
      <c r="E488" s="13"/>
      <c r="F488" s="13"/>
      <c r="G488" s="13"/>
      <c r="H488" s="42"/>
      <c r="I488" s="42"/>
      <c r="J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</row>
    <row r="489" spans="4:25" ht="15.75" customHeight="1" x14ac:dyDescent="0.25">
      <c r="D489" s="13"/>
      <c r="E489" s="13"/>
      <c r="F489" s="13"/>
      <c r="G489" s="13"/>
      <c r="H489" s="42"/>
      <c r="I489" s="42"/>
      <c r="J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</row>
    <row r="490" spans="4:25" ht="15.75" customHeight="1" x14ac:dyDescent="0.25">
      <c r="D490" s="13"/>
      <c r="E490" s="13"/>
      <c r="F490" s="13"/>
      <c r="G490" s="13"/>
      <c r="H490" s="42"/>
      <c r="I490" s="42"/>
      <c r="J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</row>
    <row r="491" spans="4:25" ht="15.75" customHeight="1" x14ac:dyDescent="0.25">
      <c r="D491" s="13"/>
      <c r="E491" s="13"/>
      <c r="F491" s="13"/>
      <c r="G491" s="13"/>
      <c r="H491" s="42"/>
      <c r="I491" s="42"/>
      <c r="J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</row>
    <row r="492" spans="4:25" ht="15.75" customHeight="1" x14ac:dyDescent="0.25">
      <c r="D492" s="13"/>
      <c r="E492" s="13"/>
      <c r="F492" s="13"/>
      <c r="G492" s="13"/>
      <c r="H492" s="42"/>
      <c r="I492" s="42"/>
      <c r="J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</row>
    <row r="493" spans="4:25" ht="15.75" customHeight="1" x14ac:dyDescent="0.25">
      <c r="D493" s="13"/>
      <c r="E493" s="13"/>
      <c r="F493" s="13"/>
      <c r="G493" s="13"/>
      <c r="H493" s="42"/>
      <c r="I493" s="42"/>
      <c r="J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</row>
    <row r="494" spans="4:25" ht="15.75" customHeight="1" x14ac:dyDescent="0.25">
      <c r="D494" s="13"/>
      <c r="E494" s="13"/>
      <c r="F494" s="13"/>
      <c r="G494" s="13"/>
      <c r="H494" s="42"/>
      <c r="I494" s="42"/>
      <c r="J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</row>
    <row r="495" spans="4:25" ht="15.75" customHeight="1" x14ac:dyDescent="0.25">
      <c r="D495" s="13"/>
      <c r="E495" s="13"/>
      <c r="F495" s="13"/>
      <c r="G495" s="13"/>
      <c r="H495" s="42"/>
      <c r="I495" s="42"/>
      <c r="J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</row>
    <row r="496" spans="4:25" ht="15.75" customHeight="1" x14ac:dyDescent="0.25">
      <c r="D496" s="13"/>
      <c r="E496" s="13"/>
      <c r="F496" s="13"/>
      <c r="G496" s="13"/>
      <c r="H496" s="42"/>
      <c r="I496" s="42"/>
      <c r="J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</row>
    <row r="497" spans="4:25" ht="15.75" customHeight="1" x14ac:dyDescent="0.25">
      <c r="D497" s="13"/>
      <c r="E497" s="13"/>
      <c r="F497" s="13"/>
      <c r="G497" s="13"/>
      <c r="H497" s="42"/>
      <c r="I497" s="42"/>
      <c r="J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</row>
    <row r="498" spans="4:25" ht="15.75" customHeight="1" x14ac:dyDescent="0.25">
      <c r="D498" s="13"/>
      <c r="E498" s="13"/>
      <c r="F498" s="13"/>
      <c r="G498" s="13"/>
      <c r="H498" s="42"/>
      <c r="I498" s="42"/>
      <c r="J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</row>
    <row r="499" spans="4:25" ht="15.75" customHeight="1" x14ac:dyDescent="0.25">
      <c r="D499" s="13"/>
      <c r="E499" s="13"/>
      <c r="F499" s="13"/>
      <c r="G499" s="13"/>
      <c r="H499" s="42"/>
      <c r="I499" s="42"/>
      <c r="J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</row>
    <row r="500" spans="4:25" ht="15.75" customHeight="1" x14ac:dyDescent="0.25">
      <c r="D500" s="13"/>
      <c r="E500" s="13"/>
      <c r="F500" s="13"/>
      <c r="G500" s="13"/>
      <c r="H500" s="42"/>
      <c r="I500" s="42"/>
      <c r="J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</row>
    <row r="501" spans="4:25" ht="15.75" customHeight="1" x14ac:dyDescent="0.25">
      <c r="D501" s="13"/>
      <c r="E501" s="13"/>
      <c r="F501" s="13"/>
      <c r="G501" s="13"/>
      <c r="H501" s="42"/>
      <c r="I501" s="42"/>
      <c r="J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</row>
    <row r="502" spans="4:25" ht="15.75" customHeight="1" x14ac:dyDescent="0.25">
      <c r="D502" s="13"/>
      <c r="E502" s="13"/>
      <c r="F502" s="13"/>
      <c r="G502" s="13"/>
      <c r="H502" s="42"/>
      <c r="I502" s="42"/>
      <c r="J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</row>
    <row r="503" spans="4:25" ht="15.75" customHeight="1" x14ac:dyDescent="0.25">
      <c r="D503" s="13"/>
      <c r="E503" s="13"/>
      <c r="F503" s="13"/>
      <c r="G503" s="13"/>
      <c r="H503" s="42"/>
      <c r="I503" s="42"/>
      <c r="J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</row>
    <row r="504" spans="4:25" ht="15.75" customHeight="1" x14ac:dyDescent="0.25">
      <c r="D504" s="13"/>
      <c r="E504" s="13"/>
      <c r="F504" s="13"/>
      <c r="G504" s="13"/>
      <c r="H504" s="42"/>
      <c r="I504" s="42"/>
      <c r="J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</row>
    <row r="505" spans="4:25" ht="15.75" customHeight="1" x14ac:dyDescent="0.25">
      <c r="D505" s="13"/>
      <c r="E505" s="13"/>
      <c r="F505" s="13"/>
      <c r="G505" s="13"/>
      <c r="H505" s="42"/>
      <c r="I505" s="42"/>
      <c r="J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</row>
    <row r="506" spans="4:25" ht="15.75" customHeight="1" x14ac:dyDescent="0.25">
      <c r="D506" s="13"/>
      <c r="E506" s="13"/>
      <c r="F506" s="13"/>
      <c r="G506" s="13"/>
      <c r="H506" s="42"/>
      <c r="I506" s="42"/>
      <c r="J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</row>
    <row r="507" spans="4:25" ht="15.75" customHeight="1" x14ac:dyDescent="0.25">
      <c r="D507" s="13"/>
      <c r="E507" s="13"/>
      <c r="F507" s="13"/>
      <c r="G507" s="13"/>
      <c r="H507" s="42"/>
      <c r="I507" s="42"/>
      <c r="J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</row>
    <row r="508" spans="4:25" ht="15.75" customHeight="1" x14ac:dyDescent="0.25">
      <c r="D508" s="13"/>
      <c r="E508" s="13"/>
      <c r="F508" s="13"/>
      <c r="G508" s="13"/>
      <c r="H508" s="42"/>
      <c r="I508" s="42"/>
      <c r="J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</row>
    <row r="509" spans="4:25" ht="15.75" customHeight="1" x14ac:dyDescent="0.25">
      <c r="D509" s="13"/>
      <c r="E509" s="13"/>
      <c r="F509" s="13"/>
      <c r="G509" s="13"/>
      <c r="H509" s="42"/>
      <c r="I509" s="42"/>
      <c r="J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</row>
    <row r="510" spans="4:25" ht="15.75" customHeight="1" x14ac:dyDescent="0.25">
      <c r="D510" s="13"/>
      <c r="E510" s="13"/>
      <c r="F510" s="13"/>
      <c r="G510" s="13"/>
      <c r="H510" s="42"/>
      <c r="I510" s="42"/>
      <c r="J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</row>
    <row r="511" spans="4:25" ht="15.75" customHeight="1" x14ac:dyDescent="0.25">
      <c r="D511" s="13"/>
      <c r="E511" s="13"/>
      <c r="F511" s="13"/>
      <c r="G511" s="13"/>
      <c r="H511" s="42"/>
      <c r="I511" s="42"/>
      <c r="J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</row>
    <row r="512" spans="4:25" ht="15.75" customHeight="1" x14ac:dyDescent="0.25">
      <c r="D512" s="13"/>
      <c r="E512" s="13"/>
      <c r="F512" s="13"/>
      <c r="G512" s="13"/>
      <c r="H512" s="42"/>
      <c r="I512" s="42"/>
      <c r="J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</row>
    <row r="513" spans="4:25" ht="15.75" customHeight="1" x14ac:dyDescent="0.25">
      <c r="D513" s="13"/>
      <c r="E513" s="13"/>
      <c r="F513" s="13"/>
      <c r="G513" s="13"/>
      <c r="H513" s="42"/>
      <c r="I513" s="42"/>
      <c r="J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</row>
    <row r="514" spans="4:25" ht="15.75" customHeight="1" x14ac:dyDescent="0.25">
      <c r="D514" s="13"/>
      <c r="E514" s="13"/>
      <c r="F514" s="13"/>
      <c r="G514" s="13"/>
      <c r="H514" s="42"/>
      <c r="I514" s="42"/>
      <c r="J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</row>
    <row r="515" spans="4:25" ht="15.75" customHeight="1" x14ac:dyDescent="0.25">
      <c r="D515" s="13"/>
      <c r="E515" s="13"/>
      <c r="F515" s="13"/>
      <c r="G515" s="13"/>
      <c r="H515" s="42"/>
      <c r="I515" s="42"/>
      <c r="J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</row>
    <row r="516" spans="4:25" ht="15.75" customHeight="1" x14ac:dyDescent="0.25">
      <c r="D516" s="13"/>
      <c r="E516" s="13"/>
      <c r="F516" s="13"/>
      <c r="G516" s="13"/>
      <c r="H516" s="42"/>
      <c r="I516" s="42"/>
      <c r="J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</row>
    <row r="517" spans="4:25" ht="15.75" customHeight="1" x14ac:dyDescent="0.25">
      <c r="D517" s="13"/>
      <c r="E517" s="13"/>
      <c r="F517" s="13"/>
      <c r="G517" s="13"/>
      <c r="H517" s="42"/>
      <c r="I517" s="42"/>
      <c r="J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</row>
    <row r="518" spans="4:25" ht="15.75" customHeight="1" x14ac:dyDescent="0.25">
      <c r="D518" s="13"/>
      <c r="E518" s="13"/>
      <c r="F518" s="13"/>
      <c r="G518" s="13"/>
      <c r="H518" s="42"/>
      <c r="I518" s="42"/>
      <c r="J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</row>
    <row r="519" spans="4:25" ht="15.75" customHeight="1" x14ac:dyDescent="0.25">
      <c r="D519" s="13"/>
      <c r="E519" s="13"/>
      <c r="F519" s="13"/>
      <c r="G519" s="13"/>
      <c r="H519" s="42"/>
      <c r="I519" s="42"/>
      <c r="J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</row>
    <row r="520" spans="4:25" ht="15.75" customHeight="1" x14ac:dyDescent="0.25">
      <c r="D520" s="13"/>
      <c r="E520" s="13"/>
      <c r="F520" s="13"/>
      <c r="G520" s="13"/>
      <c r="H520" s="42"/>
      <c r="I520" s="42"/>
      <c r="J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</row>
    <row r="521" spans="4:25" ht="15.75" customHeight="1" x14ac:dyDescent="0.25">
      <c r="D521" s="13"/>
      <c r="E521" s="13"/>
      <c r="F521" s="13"/>
      <c r="G521" s="13"/>
      <c r="H521" s="42"/>
      <c r="I521" s="42"/>
      <c r="J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</row>
    <row r="522" spans="4:25" ht="15.75" customHeight="1" x14ac:dyDescent="0.25">
      <c r="D522" s="13"/>
      <c r="E522" s="13"/>
      <c r="F522" s="13"/>
      <c r="G522" s="13"/>
      <c r="H522" s="42"/>
      <c r="I522" s="42"/>
      <c r="J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</row>
    <row r="523" spans="4:25" ht="15.75" customHeight="1" x14ac:dyDescent="0.25">
      <c r="D523" s="13"/>
      <c r="E523" s="13"/>
      <c r="F523" s="13"/>
      <c r="G523" s="13"/>
      <c r="H523" s="42"/>
      <c r="I523" s="42"/>
      <c r="J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</row>
    <row r="524" spans="4:25" ht="15.75" customHeight="1" x14ac:dyDescent="0.25">
      <c r="D524" s="13"/>
      <c r="E524" s="13"/>
      <c r="F524" s="13"/>
      <c r="G524" s="13"/>
      <c r="H524" s="42"/>
      <c r="I524" s="42"/>
      <c r="J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</row>
    <row r="525" spans="4:25" ht="15.75" customHeight="1" x14ac:dyDescent="0.25">
      <c r="D525" s="13"/>
      <c r="E525" s="13"/>
      <c r="F525" s="13"/>
      <c r="G525" s="13"/>
      <c r="H525" s="42"/>
      <c r="I525" s="42"/>
      <c r="J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</row>
    <row r="526" spans="4:25" ht="15.75" customHeight="1" x14ac:dyDescent="0.25">
      <c r="D526" s="13"/>
      <c r="E526" s="13"/>
      <c r="F526" s="13"/>
      <c r="G526" s="13"/>
      <c r="H526" s="42"/>
      <c r="I526" s="42"/>
      <c r="J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</row>
    <row r="527" spans="4:25" ht="15.75" customHeight="1" x14ac:dyDescent="0.25">
      <c r="D527" s="13"/>
      <c r="E527" s="13"/>
      <c r="F527" s="13"/>
      <c r="G527" s="13"/>
      <c r="H527" s="42"/>
      <c r="I527" s="42"/>
      <c r="J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</row>
    <row r="528" spans="4:25" ht="15.75" customHeight="1" x14ac:dyDescent="0.25">
      <c r="D528" s="13"/>
      <c r="E528" s="13"/>
      <c r="F528" s="13"/>
      <c r="G528" s="13"/>
      <c r="H528" s="42"/>
      <c r="I528" s="42"/>
      <c r="J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</row>
    <row r="529" spans="4:25" ht="15.75" customHeight="1" x14ac:dyDescent="0.25">
      <c r="D529" s="13"/>
      <c r="E529" s="13"/>
      <c r="F529" s="13"/>
      <c r="G529" s="13"/>
      <c r="H529" s="42"/>
      <c r="I529" s="42"/>
      <c r="J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</row>
    <row r="530" spans="4:25" ht="15.75" customHeight="1" x14ac:dyDescent="0.25">
      <c r="D530" s="13"/>
      <c r="E530" s="13"/>
      <c r="F530" s="13"/>
      <c r="G530" s="13"/>
      <c r="H530" s="42"/>
      <c r="I530" s="42"/>
      <c r="J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</row>
    <row r="531" spans="4:25" ht="15.75" customHeight="1" x14ac:dyDescent="0.25">
      <c r="D531" s="13"/>
      <c r="E531" s="13"/>
      <c r="F531" s="13"/>
      <c r="G531" s="13"/>
      <c r="H531" s="42"/>
      <c r="I531" s="42"/>
      <c r="J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</row>
    <row r="532" spans="4:25" ht="15.75" customHeight="1" x14ac:dyDescent="0.25">
      <c r="D532" s="13"/>
      <c r="E532" s="13"/>
      <c r="F532" s="13"/>
      <c r="G532" s="13"/>
      <c r="H532" s="42"/>
      <c r="I532" s="42"/>
      <c r="J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</row>
    <row r="533" spans="4:25" ht="15.75" customHeight="1" x14ac:dyDescent="0.25">
      <c r="D533" s="13"/>
      <c r="E533" s="13"/>
      <c r="F533" s="13"/>
      <c r="G533" s="13"/>
      <c r="H533" s="42"/>
      <c r="I533" s="42"/>
      <c r="J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</row>
    <row r="534" spans="4:25" ht="15.75" customHeight="1" x14ac:dyDescent="0.25">
      <c r="D534" s="13"/>
      <c r="E534" s="13"/>
      <c r="F534" s="13"/>
      <c r="G534" s="13"/>
      <c r="H534" s="42"/>
      <c r="I534" s="42"/>
      <c r="J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</row>
    <row r="535" spans="4:25" ht="15.75" customHeight="1" x14ac:dyDescent="0.25">
      <c r="D535" s="13"/>
      <c r="E535" s="13"/>
      <c r="F535" s="13"/>
      <c r="G535" s="13"/>
      <c r="H535" s="42"/>
      <c r="I535" s="42"/>
      <c r="J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</row>
    <row r="536" spans="4:25" ht="15.75" customHeight="1" x14ac:dyDescent="0.25">
      <c r="D536" s="13"/>
      <c r="E536" s="13"/>
      <c r="F536" s="13"/>
      <c r="G536" s="13"/>
      <c r="H536" s="42"/>
      <c r="I536" s="42"/>
      <c r="J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</row>
    <row r="537" spans="4:25" ht="15.75" customHeight="1" x14ac:dyDescent="0.25">
      <c r="D537" s="13"/>
      <c r="E537" s="13"/>
      <c r="F537" s="13"/>
      <c r="G537" s="13"/>
      <c r="H537" s="42"/>
      <c r="I537" s="42"/>
      <c r="J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</row>
    <row r="538" spans="4:25" ht="15.75" customHeight="1" x14ac:dyDescent="0.25">
      <c r="D538" s="13"/>
      <c r="E538" s="13"/>
      <c r="F538" s="13"/>
      <c r="G538" s="13"/>
      <c r="H538" s="42"/>
      <c r="I538" s="42"/>
      <c r="J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</row>
    <row r="539" spans="4:25" ht="15.75" customHeight="1" x14ac:dyDescent="0.25">
      <c r="D539" s="13"/>
      <c r="E539" s="13"/>
      <c r="F539" s="13"/>
      <c r="G539" s="13"/>
      <c r="H539" s="42"/>
      <c r="I539" s="42"/>
      <c r="J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</row>
    <row r="540" spans="4:25" ht="15.75" customHeight="1" x14ac:dyDescent="0.25">
      <c r="D540" s="13"/>
      <c r="E540" s="13"/>
      <c r="F540" s="13"/>
      <c r="G540" s="13"/>
      <c r="H540" s="42"/>
      <c r="I540" s="42"/>
      <c r="J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</row>
    <row r="541" spans="4:25" ht="15.75" customHeight="1" x14ac:dyDescent="0.25">
      <c r="D541" s="13"/>
      <c r="E541" s="13"/>
      <c r="F541" s="13"/>
      <c r="G541" s="13"/>
      <c r="H541" s="42"/>
      <c r="I541" s="42"/>
      <c r="J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</row>
    <row r="542" spans="4:25" ht="15.75" customHeight="1" x14ac:dyDescent="0.25">
      <c r="D542" s="13"/>
      <c r="E542" s="13"/>
      <c r="F542" s="13"/>
      <c r="G542" s="13"/>
      <c r="H542" s="42"/>
      <c r="I542" s="42"/>
      <c r="J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</row>
    <row r="543" spans="4:25" ht="15.75" customHeight="1" x14ac:dyDescent="0.25">
      <c r="D543" s="13"/>
      <c r="E543" s="13"/>
      <c r="F543" s="13"/>
      <c r="G543" s="13"/>
      <c r="H543" s="42"/>
      <c r="I543" s="42"/>
      <c r="J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</row>
    <row r="544" spans="4:25" ht="15.75" customHeight="1" x14ac:dyDescent="0.25">
      <c r="D544" s="13"/>
      <c r="E544" s="13"/>
      <c r="F544" s="13"/>
      <c r="G544" s="13"/>
      <c r="H544" s="42"/>
      <c r="I544" s="42"/>
      <c r="J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</row>
    <row r="545" spans="4:25" ht="15.75" customHeight="1" x14ac:dyDescent="0.25">
      <c r="D545" s="13"/>
      <c r="E545" s="13"/>
      <c r="F545" s="13"/>
      <c r="G545" s="13"/>
      <c r="H545" s="42"/>
      <c r="I545" s="42"/>
      <c r="J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</row>
    <row r="546" spans="4:25" ht="15.75" customHeight="1" x14ac:dyDescent="0.25">
      <c r="D546" s="13"/>
      <c r="E546" s="13"/>
      <c r="F546" s="13"/>
      <c r="G546" s="13"/>
      <c r="H546" s="42"/>
      <c r="I546" s="42"/>
      <c r="J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</row>
    <row r="547" spans="4:25" ht="15.75" customHeight="1" x14ac:dyDescent="0.25">
      <c r="D547" s="13"/>
      <c r="E547" s="13"/>
      <c r="F547" s="13"/>
      <c r="G547" s="13"/>
      <c r="H547" s="42"/>
      <c r="I547" s="42"/>
      <c r="J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</row>
    <row r="548" spans="4:25" ht="15.75" customHeight="1" x14ac:dyDescent="0.25">
      <c r="D548" s="13"/>
      <c r="E548" s="13"/>
      <c r="F548" s="13"/>
      <c r="G548" s="13"/>
      <c r="H548" s="42"/>
      <c r="I548" s="42"/>
      <c r="J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</row>
    <row r="549" spans="4:25" ht="15.75" customHeight="1" x14ac:dyDescent="0.25">
      <c r="D549" s="13"/>
      <c r="E549" s="13"/>
      <c r="F549" s="13"/>
      <c r="G549" s="13"/>
      <c r="H549" s="42"/>
      <c r="I549" s="42"/>
      <c r="J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</row>
    <row r="550" spans="4:25" ht="15.75" customHeight="1" x14ac:dyDescent="0.25">
      <c r="D550" s="13"/>
      <c r="E550" s="13"/>
      <c r="F550" s="13"/>
      <c r="G550" s="13"/>
      <c r="H550" s="42"/>
      <c r="I550" s="42"/>
      <c r="J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</row>
    <row r="551" spans="4:25" ht="15.75" customHeight="1" x14ac:dyDescent="0.25">
      <c r="D551" s="13"/>
      <c r="E551" s="13"/>
      <c r="F551" s="13"/>
      <c r="G551" s="13"/>
      <c r="H551" s="42"/>
      <c r="I551" s="42"/>
      <c r="J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</row>
    <row r="552" spans="4:25" ht="15.75" customHeight="1" x14ac:dyDescent="0.25">
      <c r="D552" s="13"/>
      <c r="E552" s="13"/>
      <c r="F552" s="13"/>
      <c r="G552" s="13"/>
      <c r="H552" s="42"/>
      <c r="I552" s="42"/>
      <c r="J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</row>
    <row r="553" spans="4:25" ht="15.75" customHeight="1" x14ac:dyDescent="0.25">
      <c r="D553" s="13"/>
      <c r="E553" s="13"/>
      <c r="F553" s="13"/>
      <c r="G553" s="13"/>
      <c r="H553" s="42"/>
      <c r="I553" s="42"/>
      <c r="J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</row>
    <row r="554" spans="4:25" ht="15.75" customHeight="1" x14ac:dyDescent="0.25">
      <c r="D554" s="13"/>
      <c r="E554" s="13"/>
      <c r="F554" s="13"/>
      <c r="G554" s="13"/>
      <c r="H554" s="42"/>
      <c r="I554" s="42"/>
      <c r="J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</row>
    <row r="555" spans="4:25" ht="15.75" customHeight="1" x14ac:dyDescent="0.25">
      <c r="D555" s="13"/>
      <c r="E555" s="13"/>
      <c r="F555" s="13"/>
      <c r="G555" s="13"/>
      <c r="H555" s="42"/>
      <c r="I555" s="42"/>
      <c r="J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</row>
    <row r="556" spans="4:25" ht="15.75" customHeight="1" x14ac:dyDescent="0.25">
      <c r="D556" s="13"/>
      <c r="E556" s="13"/>
      <c r="F556" s="13"/>
      <c r="G556" s="13"/>
      <c r="H556" s="42"/>
      <c r="I556" s="42"/>
      <c r="J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</row>
    <row r="557" spans="4:25" ht="15.75" customHeight="1" x14ac:dyDescent="0.25">
      <c r="D557" s="13"/>
      <c r="E557" s="13"/>
      <c r="F557" s="13"/>
      <c r="G557" s="13"/>
      <c r="H557" s="42"/>
      <c r="I557" s="42"/>
      <c r="J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</row>
    <row r="558" spans="4:25" ht="15.75" customHeight="1" x14ac:dyDescent="0.25">
      <c r="D558" s="13"/>
      <c r="E558" s="13"/>
      <c r="F558" s="13"/>
      <c r="G558" s="13"/>
      <c r="H558" s="42"/>
      <c r="I558" s="42"/>
      <c r="J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</row>
    <row r="559" spans="4:25" ht="15.75" customHeight="1" x14ac:dyDescent="0.25">
      <c r="D559" s="13"/>
      <c r="E559" s="13"/>
      <c r="F559" s="13"/>
      <c r="G559" s="13"/>
      <c r="H559" s="42"/>
      <c r="I559" s="42"/>
      <c r="J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</row>
    <row r="560" spans="4:25" ht="15.75" customHeight="1" x14ac:dyDescent="0.25">
      <c r="D560" s="13"/>
      <c r="E560" s="13"/>
      <c r="F560" s="13"/>
      <c r="G560" s="13"/>
      <c r="H560" s="42"/>
      <c r="I560" s="42"/>
      <c r="J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</row>
    <row r="561" spans="4:25" ht="15.75" customHeight="1" x14ac:dyDescent="0.25">
      <c r="D561" s="13"/>
      <c r="E561" s="13"/>
      <c r="F561" s="13"/>
      <c r="G561" s="13"/>
      <c r="H561" s="42"/>
      <c r="I561" s="42"/>
      <c r="J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</row>
    <row r="562" spans="4:25" ht="15.75" customHeight="1" x14ac:dyDescent="0.25">
      <c r="D562" s="13"/>
      <c r="E562" s="13"/>
      <c r="F562" s="13"/>
      <c r="G562" s="13"/>
      <c r="H562" s="42"/>
      <c r="I562" s="42"/>
      <c r="J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</row>
    <row r="563" spans="4:25" ht="15.75" customHeight="1" x14ac:dyDescent="0.25">
      <c r="D563" s="13"/>
      <c r="E563" s="13"/>
      <c r="F563" s="13"/>
      <c r="G563" s="13"/>
      <c r="H563" s="42"/>
      <c r="I563" s="42"/>
      <c r="J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</row>
    <row r="564" spans="4:25" ht="15.75" customHeight="1" x14ac:dyDescent="0.25">
      <c r="D564" s="13"/>
      <c r="E564" s="13"/>
      <c r="F564" s="13"/>
      <c r="G564" s="13"/>
      <c r="H564" s="42"/>
      <c r="I564" s="42"/>
      <c r="J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</row>
    <row r="565" spans="4:25" ht="15.75" customHeight="1" x14ac:dyDescent="0.25">
      <c r="D565" s="13"/>
      <c r="E565" s="13"/>
      <c r="F565" s="13"/>
      <c r="G565" s="13"/>
      <c r="H565" s="42"/>
      <c r="I565" s="42"/>
      <c r="J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</row>
    <row r="566" spans="4:25" ht="15.75" customHeight="1" x14ac:dyDescent="0.25">
      <c r="D566" s="13"/>
      <c r="E566" s="13"/>
      <c r="F566" s="13"/>
      <c r="G566" s="13"/>
      <c r="H566" s="42"/>
      <c r="I566" s="42"/>
      <c r="J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</row>
    <row r="567" spans="4:25" ht="15.75" customHeight="1" x14ac:dyDescent="0.25">
      <c r="D567" s="13"/>
      <c r="E567" s="13"/>
      <c r="F567" s="13"/>
      <c r="G567" s="13"/>
      <c r="H567" s="42"/>
      <c r="I567" s="42"/>
      <c r="J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</row>
    <row r="568" spans="4:25" ht="15.75" customHeight="1" x14ac:dyDescent="0.25">
      <c r="D568" s="13"/>
      <c r="E568" s="13"/>
      <c r="F568" s="13"/>
      <c r="G568" s="13"/>
      <c r="H568" s="42"/>
      <c r="I568" s="42"/>
      <c r="J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</row>
    <row r="569" spans="4:25" ht="15.75" customHeight="1" x14ac:dyDescent="0.25">
      <c r="D569" s="13"/>
      <c r="E569" s="13"/>
      <c r="F569" s="13"/>
      <c r="G569" s="13"/>
      <c r="H569" s="42"/>
      <c r="I569" s="42"/>
      <c r="J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</row>
    <row r="570" spans="4:25" ht="15.75" customHeight="1" x14ac:dyDescent="0.25">
      <c r="D570" s="13"/>
      <c r="E570" s="13"/>
      <c r="F570" s="13"/>
      <c r="G570" s="13"/>
      <c r="H570" s="42"/>
      <c r="I570" s="42"/>
      <c r="J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</row>
    <row r="571" spans="4:25" ht="15.75" customHeight="1" x14ac:dyDescent="0.25">
      <c r="D571" s="13"/>
      <c r="E571" s="13"/>
      <c r="F571" s="13"/>
      <c r="G571" s="13"/>
      <c r="H571" s="42"/>
      <c r="I571" s="42"/>
      <c r="J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</row>
    <row r="572" spans="4:25" ht="15.75" customHeight="1" x14ac:dyDescent="0.25">
      <c r="D572" s="13"/>
      <c r="E572" s="13"/>
      <c r="F572" s="13"/>
      <c r="G572" s="13"/>
      <c r="H572" s="42"/>
      <c r="I572" s="42"/>
      <c r="J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</row>
    <row r="573" spans="4:25" ht="15.75" customHeight="1" x14ac:dyDescent="0.25">
      <c r="D573" s="13"/>
      <c r="E573" s="13"/>
      <c r="F573" s="13"/>
      <c r="G573" s="13"/>
      <c r="H573" s="42"/>
      <c r="I573" s="42"/>
      <c r="J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</row>
    <row r="574" spans="4:25" ht="15.75" customHeight="1" x14ac:dyDescent="0.25">
      <c r="D574" s="13"/>
      <c r="E574" s="13"/>
      <c r="F574" s="13"/>
      <c r="G574" s="13"/>
      <c r="H574" s="42"/>
      <c r="I574" s="42"/>
      <c r="J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</row>
    <row r="575" spans="4:25" ht="15.75" customHeight="1" x14ac:dyDescent="0.25">
      <c r="D575" s="13"/>
      <c r="E575" s="13"/>
      <c r="F575" s="13"/>
      <c r="G575" s="13"/>
      <c r="H575" s="42"/>
      <c r="I575" s="42"/>
      <c r="J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</row>
    <row r="576" spans="4:25" ht="15.75" customHeight="1" x14ac:dyDescent="0.25">
      <c r="D576" s="13"/>
      <c r="E576" s="13"/>
      <c r="F576" s="13"/>
      <c r="G576" s="13"/>
      <c r="H576" s="42"/>
      <c r="I576" s="42"/>
      <c r="J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</row>
    <row r="577" spans="4:25" ht="15.75" customHeight="1" x14ac:dyDescent="0.25">
      <c r="D577" s="13"/>
      <c r="E577" s="13"/>
      <c r="F577" s="13"/>
      <c r="G577" s="13"/>
      <c r="H577" s="42"/>
      <c r="I577" s="42"/>
      <c r="J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</row>
    <row r="578" spans="4:25" ht="15.75" customHeight="1" x14ac:dyDescent="0.25">
      <c r="D578" s="13"/>
      <c r="E578" s="13"/>
      <c r="F578" s="13"/>
      <c r="G578" s="13"/>
      <c r="H578" s="42"/>
      <c r="I578" s="42"/>
      <c r="J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</row>
    <row r="579" spans="4:25" ht="15.75" customHeight="1" x14ac:dyDescent="0.25">
      <c r="D579" s="13"/>
      <c r="E579" s="13"/>
      <c r="F579" s="13"/>
      <c r="G579" s="13"/>
      <c r="H579" s="42"/>
      <c r="I579" s="42"/>
      <c r="J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</row>
    <row r="580" spans="4:25" ht="15.75" customHeight="1" x14ac:dyDescent="0.25">
      <c r="D580" s="13"/>
      <c r="E580" s="13"/>
      <c r="F580" s="13"/>
      <c r="G580" s="13"/>
      <c r="H580" s="42"/>
      <c r="I580" s="42"/>
      <c r="J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</row>
    <row r="581" spans="4:25" ht="15.75" customHeight="1" x14ac:dyDescent="0.25">
      <c r="D581" s="13"/>
      <c r="E581" s="13"/>
      <c r="F581" s="13"/>
      <c r="G581" s="13"/>
      <c r="H581" s="42"/>
      <c r="I581" s="42"/>
      <c r="J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</row>
    <row r="582" spans="4:25" ht="15.75" customHeight="1" x14ac:dyDescent="0.25">
      <c r="D582" s="13"/>
      <c r="E582" s="13"/>
      <c r="F582" s="13"/>
      <c r="G582" s="13"/>
      <c r="H582" s="42"/>
      <c r="I582" s="42"/>
      <c r="J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</row>
    <row r="583" spans="4:25" ht="15.75" customHeight="1" x14ac:dyDescent="0.25">
      <c r="D583" s="13"/>
      <c r="E583" s="13"/>
      <c r="F583" s="13"/>
      <c r="G583" s="13"/>
      <c r="H583" s="42"/>
      <c r="I583" s="42"/>
      <c r="J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</row>
    <row r="584" spans="4:25" ht="15.75" customHeight="1" x14ac:dyDescent="0.25">
      <c r="D584" s="13"/>
      <c r="E584" s="13"/>
      <c r="F584" s="13"/>
      <c r="G584" s="13"/>
      <c r="H584" s="42"/>
      <c r="I584" s="42"/>
      <c r="J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</row>
    <row r="585" spans="4:25" ht="15.75" customHeight="1" x14ac:dyDescent="0.25">
      <c r="D585" s="13"/>
      <c r="E585" s="13"/>
      <c r="F585" s="13"/>
      <c r="G585" s="13"/>
      <c r="H585" s="42"/>
      <c r="I585" s="42"/>
      <c r="J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</row>
    <row r="586" spans="4:25" ht="15.75" customHeight="1" x14ac:dyDescent="0.25">
      <c r="D586" s="13"/>
      <c r="E586" s="13"/>
      <c r="F586" s="13"/>
      <c r="G586" s="13"/>
      <c r="H586" s="42"/>
      <c r="I586" s="42"/>
      <c r="J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</row>
    <row r="587" spans="4:25" ht="15.75" customHeight="1" x14ac:dyDescent="0.25">
      <c r="D587" s="13"/>
      <c r="E587" s="13"/>
      <c r="F587" s="13"/>
      <c r="G587" s="13"/>
      <c r="H587" s="42"/>
      <c r="I587" s="42"/>
      <c r="J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</row>
    <row r="588" spans="4:25" ht="15.75" customHeight="1" x14ac:dyDescent="0.25">
      <c r="D588" s="13"/>
      <c r="E588" s="13"/>
      <c r="F588" s="13"/>
      <c r="G588" s="13"/>
      <c r="H588" s="42"/>
      <c r="I588" s="42"/>
      <c r="J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</row>
    <row r="589" spans="4:25" ht="15.75" customHeight="1" x14ac:dyDescent="0.25">
      <c r="D589" s="13"/>
      <c r="E589" s="13"/>
      <c r="F589" s="13"/>
      <c r="G589" s="13"/>
      <c r="H589" s="42"/>
      <c r="I589" s="42"/>
      <c r="J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</row>
    <row r="590" spans="4:25" ht="15.75" customHeight="1" x14ac:dyDescent="0.25">
      <c r="D590" s="13"/>
      <c r="E590" s="13"/>
      <c r="F590" s="13"/>
      <c r="G590" s="13"/>
      <c r="H590" s="42"/>
      <c r="I590" s="42"/>
      <c r="J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</row>
    <row r="591" spans="4:25" ht="15.75" customHeight="1" x14ac:dyDescent="0.25">
      <c r="D591" s="13"/>
      <c r="E591" s="13"/>
      <c r="F591" s="13"/>
      <c r="G591" s="13"/>
      <c r="H591" s="42"/>
      <c r="I591" s="42"/>
      <c r="J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</row>
    <row r="592" spans="4:25" ht="15.75" customHeight="1" x14ac:dyDescent="0.25">
      <c r="D592" s="13"/>
      <c r="E592" s="13"/>
      <c r="F592" s="13"/>
      <c r="G592" s="13"/>
      <c r="H592" s="42"/>
      <c r="I592" s="42"/>
      <c r="J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</row>
    <row r="593" spans="4:25" ht="15.75" customHeight="1" x14ac:dyDescent="0.25">
      <c r="D593" s="13"/>
      <c r="E593" s="13"/>
      <c r="F593" s="13"/>
      <c r="G593" s="13"/>
      <c r="H593" s="42"/>
      <c r="I593" s="42"/>
      <c r="J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</row>
    <row r="594" spans="4:25" ht="15.75" customHeight="1" x14ac:dyDescent="0.25">
      <c r="D594" s="13"/>
      <c r="E594" s="13"/>
      <c r="F594" s="13"/>
      <c r="G594" s="13"/>
      <c r="H594" s="42"/>
      <c r="I594" s="42"/>
      <c r="J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</row>
    <row r="595" spans="4:25" ht="15.75" customHeight="1" x14ac:dyDescent="0.25">
      <c r="D595" s="13"/>
      <c r="E595" s="13"/>
      <c r="F595" s="13"/>
      <c r="G595" s="13"/>
      <c r="H595" s="42"/>
      <c r="I595" s="42"/>
      <c r="J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</row>
    <row r="596" spans="4:25" ht="15.75" customHeight="1" x14ac:dyDescent="0.25">
      <c r="D596" s="13"/>
      <c r="E596" s="13"/>
      <c r="F596" s="13"/>
      <c r="G596" s="13"/>
      <c r="H596" s="42"/>
      <c r="I596" s="42"/>
      <c r="J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</row>
    <row r="597" spans="4:25" ht="15.75" customHeight="1" x14ac:dyDescent="0.25">
      <c r="D597" s="13"/>
      <c r="E597" s="13"/>
      <c r="F597" s="13"/>
      <c r="G597" s="13"/>
      <c r="H597" s="42"/>
      <c r="I597" s="42"/>
      <c r="J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</row>
    <row r="598" spans="4:25" ht="15.75" customHeight="1" x14ac:dyDescent="0.25">
      <c r="D598" s="13"/>
      <c r="E598" s="13"/>
      <c r="F598" s="13"/>
      <c r="G598" s="13"/>
      <c r="H598" s="42"/>
      <c r="I598" s="42"/>
      <c r="J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</row>
    <row r="599" spans="4:25" ht="15.75" customHeight="1" x14ac:dyDescent="0.25">
      <c r="D599" s="13"/>
      <c r="E599" s="13"/>
      <c r="F599" s="13"/>
      <c r="G599" s="13"/>
      <c r="H599" s="42"/>
      <c r="I599" s="42"/>
      <c r="J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</row>
    <row r="600" spans="4:25" ht="15.75" customHeight="1" x14ac:dyDescent="0.25">
      <c r="D600" s="13"/>
      <c r="E600" s="13"/>
      <c r="F600" s="13"/>
      <c r="G600" s="13"/>
      <c r="H600" s="42"/>
      <c r="I600" s="42"/>
      <c r="J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</row>
    <row r="601" spans="4:25" ht="15.75" customHeight="1" x14ac:dyDescent="0.25">
      <c r="D601" s="13"/>
      <c r="E601" s="13"/>
      <c r="F601" s="13"/>
      <c r="G601" s="13"/>
      <c r="H601" s="42"/>
      <c r="I601" s="42"/>
      <c r="J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</row>
    <row r="602" spans="4:25" ht="15.75" customHeight="1" x14ac:dyDescent="0.25">
      <c r="D602" s="13"/>
      <c r="E602" s="13"/>
      <c r="F602" s="13"/>
      <c r="G602" s="13"/>
      <c r="H602" s="42"/>
      <c r="I602" s="42"/>
      <c r="J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</row>
    <row r="603" spans="4:25" ht="15.75" customHeight="1" x14ac:dyDescent="0.25">
      <c r="D603" s="13"/>
      <c r="E603" s="13"/>
      <c r="F603" s="13"/>
      <c r="G603" s="13"/>
      <c r="H603" s="42"/>
      <c r="I603" s="42"/>
      <c r="J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</row>
    <row r="604" spans="4:25" ht="15.75" customHeight="1" x14ac:dyDescent="0.25">
      <c r="D604" s="13"/>
      <c r="E604" s="13"/>
      <c r="F604" s="13"/>
      <c r="G604" s="13"/>
      <c r="H604" s="42"/>
      <c r="I604" s="42"/>
      <c r="J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</row>
    <row r="605" spans="4:25" ht="15.75" customHeight="1" x14ac:dyDescent="0.25">
      <c r="D605" s="13"/>
      <c r="E605" s="13"/>
      <c r="F605" s="13"/>
      <c r="G605" s="13"/>
      <c r="H605" s="42"/>
      <c r="I605" s="42"/>
      <c r="J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</row>
    <row r="606" spans="4:25" ht="15.75" customHeight="1" x14ac:dyDescent="0.25">
      <c r="D606" s="13"/>
      <c r="E606" s="13"/>
      <c r="F606" s="13"/>
      <c r="G606" s="13"/>
      <c r="H606" s="42"/>
      <c r="I606" s="42"/>
      <c r="J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</row>
    <row r="607" spans="4:25" ht="15.75" customHeight="1" x14ac:dyDescent="0.25">
      <c r="D607" s="13"/>
      <c r="E607" s="13"/>
      <c r="F607" s="13"/>
      <c r="G607" s="13"/>
      <c r="H607" s="42"/>
      <c r="I607" s="42"/>
      <c r="J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</row>
    <row r="608" spans="4:25" ht="15.75" customHeight="1" x14ac:dyDescent="0.25">
      <c r="D608" s="13"/>
      <c r="E608" s="13"/>
      <c r="F608" s="13"/>
      <c r="G608" s="13"/>
      <c r="H608" s="42"/>
      <c r="I608" s="42"/>
      <c r="J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</row>
    <row r="609" spans="4:25" ht="15.75" customHeight="1" x14ac:dyDescent="0.25">
      <c r="D609" s="13"/>
      <c r="E609" s="13"/>
      <c r="F609" s="13"/>
      <c r="G609" s="13"/>
      <c r="H609" s="42"/>
      <c r="I609" s="42"/>
      <c r="J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</row>
    <row r="610" spans="4:25" ht="15.75" customHeight="1" x14ac:dyDescent="0.25">
      <c r="D610" s="13"/>
      <c r="E610" s="13"/>
      <c r="F610" s="13"/>
      <c r="G610" s="13"/>
      <c r="H610" s="42"/>
      <c r="I610" s="42"/>
      <c r="J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</row>
    <row r="611" spans="4:25" ht="15.75" customHeight="1" x14ac:dyDescent="0.25">
      <c r="D611" s="13"/>
      <c r="E611" s="13"/>
      <c r="F611" s="13"/>
      <c r="G611" s="13"/>
      <c r="H611" s="42"/>
      <c r="I611" s="42"/>
      <c r="J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</row>
    <row r="612" spans="4:25" ht="15.75" customHeight="1" x14ac:dyDescent="0.25">
      <c r="D612" s="13"/>
      <c r="E612" s="13"/>
      <c r="F612" s="13"/>
      <c r="G612" s="13"/>
      <c r="H612" s="42"/>
      <c r="I612" s="42"/>
      <c r="J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</row>
    <row r="613" spans="4:25" ht="15.75" customHeight="1" x14ac:dyDescent="0.25">
      <c r="D613" s="13"/>
      <c r="E613" s="13"/>
      <c r="F613" s="13"/>
      <c r="G613" s="13"/>
      <c r="H613" s="42"/>
      <c r="I613" s="42"/>
      <c r="J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</row>
    <row r="614" spans="4:25" ht="15.75" customHeight="1" x14ac:dyDescent="0.25">
      <c r="D614" s="13"/>
      <c r="E614" s="13"/>
      <c r="F614" s="13"/>
      <c r="G614" s="13"/>
      <c r="H614" s="42"/>
      <c r="I614" s="42"/>
      <c r="J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</row>
    <row r="615" spans="4:25" ht="15.75" customHeight="1" x14ac:dyDescent="0.25">
      <c r="D615" s="13"/>
      <c r="E615" s="13"/>
      <c r="F615" s="13"/>
      <c r="G615" s="13"/>
      <c r="H615" s="42"/>
      <c r="I615" s="42"/>
      <c r="J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</row>
    <row r="616" spans="4:25" ht="15.75" customHeight="1" x14ac:dyDescent="0.25">
      <c r="D616" s="13"/>
      <c r="E616" s="13"/>
      <c r="F616" s="13"/>
      <c r="G616" s="13"/>
      <c r="H616" s="42"/>
      <c r="I616" s="42"/>
      <c r="J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</row>
    <row r="617" spans="4:25" ht="15.75" customHeight="1" x14ac:dyDescent="0.25">
      <c r="D617" s="13"/>
      <c r="E617" s="13"/>
      <c r="F617" s="13"/>
      <c r="G617" s="13"/>
      <c r="H617" s="42"/>
      <c r="I617" s="42"/>
      <c r="J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</row>
    <row r="618" spans="4:25" ht="15.75" customHeight="1" x14ac:dyDescent="0.25">
      <c r="D618" s="13"/>
      <c r="E618" s="13"/>
      <c r="F618" s="13"/>
      <c r="G618" s="13"/>
      <c r="H618" s="42"/>
      <c r="I618" s="42"/>
      <c r="J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</row>
    <row r="619" spans="4:25" ht="15.75" customHeight="1" x14ac:dyDescent="0.25">
      <c r="D619" s="13"/>
      <c r="E619" s="13"/>
      <c r="F619" s="13"/>
      <c r="G619" s="13"/>
      <c r="H619" s="42"/>
      <c r="I619" s="42"/>
      <c r="J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</row>
    <row r="620" spans="4:25" ht="15.75" customHeight="1" x14ac:dyDescent="0.25">
      <c r="D620" s="13"/>
      <c r="E620" s="13"/>
      <c r="F620" s="13"/>
      <c r="G620" s="13"/>
      <c r="H620" s="42"/>
      <c r="I620" s="42"/>
      <c r="J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</row>
    <row r="621" spans="4:25" ht="15.75" customHeight="1" x14ac:dyDescent="0.25">
      <c r="D621" s="13"/>
      <c r="E621" s="13"/>
      <c r="F621" s="13"/>
      <c r="G621" s="13"/>
      <c r="H621" s="42"/>
      <c r="I621" s="42"/>
      <c r="J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</row>
    <row r="622" spans="4:25" ht="15.75" customHeight="1" x14ac:dyDescent="0.25">
      <c r="D622" s="13"/>
      <c r="E622" s="13"/>
      <c r="F622" s="13"/>
      <c r="G622" s="13"/>
      <c r="H622" s="42"/>
      <c r="I622" s="42"/>
      <c r="J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</row>
    <row r="623" spans="4:25" ht="15.75" customHeight="1" x14ac:dyDescent="0.25">
      <c r="D623" s="13"/>
      <c r="E623" s="13"/>
      <c r="F623" s="13"/>
      <c r="G623" s="13"/>
      <c r="H623" s="42"/>
      <c r="I623" s="42"/>
      <c r="J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</row>
    <row r="624" spans="4:25" ht="15.75" customHeight="1" x14ac:dyDescent="0.25">
      <c r="D624" s="13"/>
      <c r="E624" s="13"/>
      <c r="F624" s="13"/>
      <c r="G624" s="13"/>
      <c r="H624" s="42"/>
      <c r="I624" s="42"/>
      <c r="J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</row>
    <row r="625" spans="4:25" ht="15.75" customHeight="1" x14ac:dyDescent="0.25">
      <c r="D625" s="13"/>
      <c r="E625" s="13"/>
      <c r="F625" s="13"/>
      <c r="G625" s="13"/>
      <c r="H625" s="42"/>
      <c r="I625" s="42"/>
      <c r="J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</row>
    <row r="626" spans="4:25" ht="15.75" customHeight="1" x14ac:dyDescent="0.25">
      <c r="D626" s="13"/>
      <c r="E626" s="13"/>
      <c r="F626" s="13"/>
      <c r="G626" s="13"/>
      <c r="H626" s="42"/>
      <c r="I626" s="42"/>
      <c r="J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</row>
    <row r="627" spans="4:25" ht="15.75" customHeight="1" x14ac:dyDescent="0.25">
      <c r="D627" s="13"/>
      <c r="E627" s="13"/>
      <c r="F627" s="13"/>
      <c r="G627" s="13"/>
      <c r="H627" s="42"/>
      <c r="I627" s="42"/>
      <c r="J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</row>
    <row r="628" spans="4:25" ht="15.75" customHeight="1" x14ac:dyDescent="0.25">
      <c r="D628" s="13"/>
      <c r="E628" s="13"/>
      <c r="F628" s="13"/>
      <c r="G628" s="13"/>
      <c r="H628" s="42"/>
      <c r="I628" s="42"/>
      <c r="J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</row>
    <row r="629" spans="4:25" ht="15.75" customHeight="1" x14ac:dyDescent="0.25">
      <c r="D629" s="13"/>
      <c r="E629" s="13"/>
      <c r="F629" s="13"/>
      <c r="G629" s="13"/>
      <c r="H629" s="42"/>
      <c r="I629" s="42"/>
      <c r="J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</row>
    <row r="630" spans="4:25" ht="15.75" customHeight="1" x14ac:dyDescent="0.25">
      <c r="D630" s="13"/>
      <c r="E630" s="13"/>
      <c r="F630" s="13"/>
      <c r="G630" s="13"/>
      <c r="H630" s="42"/>
      <c r="I630" s="42"/>
      <c r="J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</row>
    <row r="631" spans="4:25" ht="15.75" customHeight="1" x14ac:dyDescent="0.25">
      <c r="D631" s="13"/>
      <c r="E631" s="13"/>
      <c r="F631" s="13"/>
      <c r="G631" s="13"/>
      <c r="H631" s="42"/>
      <c r="I631" s="42"/>
      <c r="J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</row>
    <row r="632" spans="4:25" ht="15.75" customHeight="1" x14ac:dyDescent="0.25">
      <c r="D632" s="13"/>
      <c r="E632" s="13"/>
      <c r="F632" s="13"/>
      <c r="G632" s="13"/>
      <c r="H632" s="42"/>
      <c r="I632" s="42"/>
      <c r="J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</row>
    <row r="633" spans="4:25" ht="15.75" customHeight="1" x14ac:dyDescent="0.25">
      <c r="D633" s="13"/>
      <c r="E633" s="13"/>
      <c r="F633" s="13"/>
      <c r="G633" s="13"/>
      <c r="H633" s="42"/>
      <c r="I633" s="42"/>
      <c r="J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</row>
    <row r="634" spans="4:25" ht="15.75" customHeight="1" x14ac:dyDescent="0.25">
      <c r="D634" s="13"/>
      <c r="E634" s="13"/>
      <c r="F634" s="13"/>
      <c r="G634" s="13"/>
      <c r="H634" s="42"/>
      <c r="I634" s="42"/>
      <c r="J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</row>
    <row r="635" spans="4:25" ht="15.75" customHeight="1" x14ac:dyDescent="0.25">
      <c r="D635" s="13"/>
      <c r="E635" s="13"/>
      <c r="F635" s="13"/>
      <c r="G635" s="13"/>
      <c r="H635" s="42"/>
      <c r="I635" s="42"/>
      <c r="J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</row>
    <row r="636" spans="4:25" ht="15.75" customHeight="1" x14ac:dyDescent="0.25">
      <c r="D636" s="13"/>
      <c r="E636" s="13"/>
      <c r="F636" s="13"/>
      <c r="G636" s="13"/>
      <c r="H636" s="42"/>
      <c r="I636" s="42"/>
      <c r="J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</row>
    <row r="637" spans="4:25" ht="15.75" customHeight="1" x14ac:dyDescent="0.25">
      <c r="D637" s="13"/>
      <c r="E637" s="13"/>
      <c r="F637" s="13"/>
      <c r="G637" s="13"/>
      <c r="H637" s="42"/>
      <c r="I637" s="42"/>
      <c r="J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</row>
    <row r="638" spans="4:25" ht="15.75" customHeight="1" x14ac:dyDescent="0.25">
      <c r="D638" s="13"/>
      <c r="E638" s="13"/>
      <c r="F638" s="13"/>
      <c r="G638" s="13"/>
      <c r="H638" s="42"/>
      <c r="I638" s="42"/>
      <c r="J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</row>
    <row r="639" spans="4:25" ht="15.75" customHeight="1" x14ac:dyDescent="0.25">
      <c r="D639" s="13"/>
      <c r="E639" s="13"/>
      <c r="F639" s="13"/>
      <c r="G639" s="13"/>
      <c r="H639" s="42"/>
      <c r="I639" s="42"/>
      <c r="J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</row>
    <row r="640" spans="4:25" ht="15.75" customHeight="1" x14ac:dyDescent="0.25">
      <c r="D640" s="13"/>
      <c r="E640" s="13"/>
      <c r="F640" s="13"/>
      <c r="G640" s="13"/>
      <c r="H640" s="42"/>
      <c r="I640" s="42"/>
      <c r="J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</row>
    <row r="641" spans="4:25" ht="15.75" customHeight="1" x14ac:dyDescent="0.25">
      <c r="D641" s="13"/>
      <c r="E641" s="13"/>
      <c r="F641" s="13"/>
      <c r="G641" s="13"/>
      <c r="H641" s="42"/>
      <c r="I641" s="42"/>
      <c r="J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</row>
    <row r="642" spans="4:25" ht="15.75" customHeight="1" x14ac:dyDescent="0.25">
      <c r="D642" s="13"/>
      <c r="E642" s="13"/>
      <c r="F642" s="13"/>
      <c r="G642" s="13"/>
      <c r="H642" s="42"/>
      <c r="I642" s="42"/>
      <c r="J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</row>
    <row r="643" spans="4:25" ht="15.75" customHeight="1" x14ac:dyDescent="0.25">
      <c r="D643" s="13"/>
      <c r="E643" s="13"/>
      <c r="F643" s="13"/>
      <c r="G643" s="13"/>
      <c r="H643" s="42"/>
      <c r="I643" s="42"/>
      <c r="J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</row>
    <row r="644" spans="4:25" ht="15.75" customHeight="1" x14ac:dyDescent="0.25">
      <c r="D644" s="13"/>
      <c r="E644" s="13"/>
      <c r="F644" s="13"/>
      <c r="G644" s="13"/>
      <c r="H644" s="42"/>
      <c r="I644" s="42"/>
      <c r="J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</row>
    <row r="645" spans="4:25" ht="15.75" customHeight="1" x14ac:dyDescent="0.25">
      <c r="D645" s="13"/>
      <c r="E645" s="13"/>
      <c r="F645" s="13"/>
      <c r="G645" s="13"/>
      <c r="H645" s="42"/>
      <c r="I645" s="42"/>
      <c r="J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</row>
    <row r="646" spans="4:25" ht="15.75" customHeight="1" x14ac:dyDescent="0.25">
      <c r="D646" s="13"/>
      <c r="E646" s="13"/>
      <c r="F646" s="13"/>
      <c r="G646" s="13"/>
      <c r="H646" s="42"/>
      <c r="I646" s="42"/>
      <c r="J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</row>
    <row r="647" spans="4:25" ht="15.75" customHeight="1" x14ac:dyDescent="0.25">
      <c r="D647" s="13"/>
      <c r="E647" s="13"/>
      <c r="F647" s="13"/>
      <c r="G647" s="13"/>
      <c r="H647" s="42"/>
      <c r="I647" s="42"/>
      <c r="J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</row>
    <row r="648" spans="4:25" ht="15.75" customHeight="1" x14ac:dyDescent="0.25">
      <c r="D648" s="13"/>
      <c r="E648" s="13"/>
      <c r="F648" s="13"/>
      <c r="G648" s="13"/>
      <c r="H648" s="42"/>
      <c r="I648" s="42"/>
      <c r="J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</row>
    <row r="649" spans="4:25" ht="15.75" customHeight="1" x14ac:dyDescent="0.25">
      <c r="D649" s="13"/>
      <c r="E649" s="13"/>
      <c r="F649" s="13"/>
      <c r="G649" s="13"/>
      <c r="H649" s="42"/>
      <c r="I649" s="42"/>
      <c r="J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</row>
    <row r="650" spans="4:25" ht="15.75" customHeight="1" x14ac:dyDescent="0.25">
      <c r="D650" s="13"/>
      <c r="E650" s="13"/>
      <c r="F650" s="13"/>
      <c r="G650" s="13"/>
      <c r="H650" s="42"/>
      <c r="I650" s="42"/>
      <c r="J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</row>
    <row r="651" spans="4:25" ht="15.75" customHeight="1" x14ac:dyDescent="0.25">
      <c r="D651" s="13"/>
      <c r="E651" s="13"/>
      <c r="F651" s="13"/>
      <c r="G651" s="13"/>
      <c r="H651" s="42"/>
      <c r="I651" s="42"/>
      <c r="J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</row>
    <row r="652" spans="4:25" ht="15.75" customHeight="1" x14ac:dyDescent="0.25">
      <c r="D652" s="13"/>
      <c r="E652" s="13"/>
      <c r="F652" s="13"/>
      <c r="G652" s="13"/>
      <c r="H652" s="42"/>
      <c r="I652" s="42"/>
      <c r="J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</row>
    <row r="653" spans="4:25" ht="15.75" customHeight="1" x14ac:dyDescent="0.25">
      <c r="D653" s="13"/>
      <c r="E653" s="13"/>
      <c r="F653" s="13"/>
      <c r="G653" s="13"/>
      <c r="H653" s="42"/>
      <c r="I653" s="42"/>
      <c r="J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</row>
    <row r="654" spans="4:25" ht="15.75" customHeight="1" x14ac:dyDescent="0.25">
      <c r="D654" s="13"/>
      <c r="E654" s="13"/>
      <c r="F654" s="13"/>
      <c r="G654" s="13"/>
      <c r="H654" s="42"/>
      <c r="I654" s="42"/>
      <c r="J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</row>
    <row r="655" spans="4:25" ht="15.75" customHeight="1" x14ac:dyDescent="0.25">
      <c r="D655" s="13"/>
      <c r="E655" s="13"/>
      <c r="F655" s="13"/>
      <c r="G655" s="13"/>
      <c r="H655" s="42"/>
      <c r="I655" s="42"/>
      <c r="J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</row>
    <row r="656" spans="4:25" ht="15.75" customHeight="1" x14ac:dyDescent="0.25">
      <c r="D656" s="13"/>
      <c r="E656" s="13"/>
      <c r="F656" s="13"/>
      <c r="G656" s="13"/>
      <c r="H656" s="42"/>
      <c r="I656" s="42"/>
      <c r="J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</row>
    <row r="657" spans="4:25" ht="15.75" customHeight="1" x14ac:dyDescent="0.25">
      <c r="D657" s="13"/>
      <c r="E657" s="13"/>
      <c r="F657" s="13"/>
      <c r="G657" s="13"/>
      <c r="H657" s="42"/>
      <c r="I657" s="42"/>
      <c r="J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</row>
    <row r="658" spans="4:25" ht="15.75" customHeight="1" x14ac:dyDescent="0.25">
      <c r="D658" s="13"/>
      <c r="E658" s="13"/>
      <c r="F658" s="13"/>
      <c r="G658" s="13"/>
      <c r="H658" s="42"/>
      <c r="I658" s="42"/>
      <c r="J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</row>
    <row r="659" spans="4:25" ht="15.75" customHeight="1" x14ac:dyDescent="0.25">
      <c r="D659" s="13"/>
      <c r="E659" s="13"/>
      <c r="F659" s="13"/>
      <c r="G659" s="13"/>
      <c r="H659" s="42"/>
      <c r="I659" s="42"/>
      <c r="J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</row>
    <row r="660" spans="4:25" ht="15.75" customHeight="1" x14ac:dyDescent="0.25">
      <c r="D660" s="13"/>
      <c r="E660" s="13"/>
      <c r="F660" s="13"/>
      <c r="G660" s="13"/>
      <c r="H660" s="42"/>
      <c r="I660" s="42"/>
      <c r="J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</row>
    <row r="661" spans="4:25" ht="15.75" customHeight="1" x14ac:dyDescent="0.25">
      <c r="D661" s="13"/>
      <c r="E661" s="13"/>
      <c r="F661" s="13"/>
      <c r="G661" s="13"/>
      <c r="H661" s="42"/>
      <c r="I661" s="42"/>
      <c r="J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</row>
    <row r="662" spans="4:25" ht="15.75" customHeight="1" x14ac:dyDescent="0.25">
      <c r="D662" s="13"/>
      <c r="E662" s="13"/>
      <c r="F662" s="13"/>
      <c r="G662" s="13"/>
      <c r="H662" s="42"/>
      <c r="I662" s="42"/>
      <c r="J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</row>
    <row r="663" spans="4:25" ht="15.75" customHeight="1" x14ac:dyDescent="0.25">
      <c r="D663" s="13"/>
      <c r="E663" s="13"/>
      <c r="F663" s="13"/>
      <c r="G663" s="13"/>
      <c r="H663" s="42"/>
      <c r="I663" s="42"/>
      <c r="J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</row>
    <row r="664" spans="4:25" ht="15.75" customHeight="1" x14ac:dyDescent="0.25">
      <c r="D664" s="13"/>
      <c r="E664" s="13"/>
      <c r="F664" s="13"/>
      <c r="G664" s="13"/>
      <c r="H664" s="42"/>
      <c r="I664" s="42"/>
      <c r="J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</row>
    <row r="665" spans="4:25" ht="15.75" customHeight="1" x14ac:dyDescent="0.25">
      <c r="D665" s="13"/>
      <c r="E665" s="13"/>
      <c r="F665" s="13"/>
      <c r="G665" s="13"/>
      <c r="H665" s="42"/>
      <c r="I665" s="42"/>
      <c r="J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</row>
    <row r="666" spans="4:25" ht="15.75" customHeight="1" x14ac:dyDescent="0.25">
      <c r="D666" s="13"/>
      <c r="E666" s="13"/>
      <c r="F666" s="13"/>
      <c r="G666" s="13"/>
      <c r="H666" s="42"/>
      <c r="I666" s="42"/>
      <c r="J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</row>
    <row r="667" spans="4:25" ht="15.75" customHeight="1" x14ac:dyDescent="0.25">
      <c r="D667" s="13"/>
      <c r="E667" s="13"/>
      <c r="F667" s="13"/>
      <c r="G667" s="13"/>
      <c r="H667" s="42"/>
      <c r="I667" s="42"/>
      <c r="J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</row>
    <row r="668" spans="4:25" ht="15.75" customHeight="1" x14ac:dyDescent="0.25">
      <c r="D668" s="13"/>
      <c r="E668" s="13"/>
      <c r="F668" s="13"/>
      <c r="G668" s="13"/>
      <c r="H668" s="42"/>
      <c r="I668" s="42"/>
      <c r="J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</row>
    <row r="669" spans="4:25" ht="15.75" customHeight="1" x14ac:dyDescent="0.25">
      <c r="D669" s="13"/>
      <c r="E669" s="13"/>
      <c r="F669" s="13"/>
      <c r="G669" s="13"/>
      <c r="H669" s="42"/>
      <c r="I669" s="42"/>
      <c r="J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</row>
    <row r="670" spans="4:25" ht="15.75" customHeight="1" x14ac:dyDescent="0.25">
      <c r="D670" s="13"/>
      <c r="E670" s="13"/>
      <c r="F670" s="13"/>
      <c r="G670" s="13"/>
      <c r="H670" s="42"/>
      <c r="I670" s="42"/>
      <c r="J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</row>
    <row r="671" spans="4:25" ht="15.75" customHeight="1" x14ac:dyDescent="0.25">
      <c r="D671" s="13"/>
      <c r="E671" s="13"/>
      <c r="F671" s="13"/>
      <c r="G671" s="13"/>
      <c r="H671" s="42"/>
      <c r="I671" s="42"/>
      <c r="J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</row>
    <row r="672" spans="4:25" ht="15.75" customHeight="1" x14ac:dyDescent="0.25">
      <c r="D672" s="13"/>
      <c r="E672" s="13"/>
      <c r="F672" s="13"/>
      <c r="G672" s="13"/>
      <c r="H672" s="42"/>
      <c r="I672" s="42"/>
      <c r="J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</row>
    <row r="673" spans="4:25" ht="15.75" customHeight="1" x14ac:dyDescent="0.25">
      <c r="D673" s="13"/>
      <c r="E673" s="13"/>
      <c r="F673" s="13"/>
      <c r="G673" s="13"/>
      <c r="H673" s="42"/>
      <c r="I673" s="42"/>
      <c r="J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</row>
    <row r="674" spans="4:25" ht="15.75" customHeight="1" x14ac:dyDescent="0.25">
      <c r="D674" s="13"/>
      <c r="E674" s="13"/>
      <c r="F674" s="13"/>
      <c r="G674" s="13"/>
      <c r="H674" s="42"/>
      <c r="I674" s="42"/>
      <c r="J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</row>
    <row r="675" spans="4:25" ht="15.75" customHeight="1" x14ac:dyDescent="0.25">
      <c r="D675" s="13"/>
      <c r="E675" s="13"/>
      <c r="F675" s="13"/>
      <c r="G675" s="13"/>
      <c r="H675" s="42"/>
      <c r="I675" s="42"/>
      <c r="J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</row>
    <row r="676" spans="4:25" ht="15.75" customHeight="1" x14ac:dyDescent="0.25">
      <c r="D676" s="13"/>
      <c r="E676" s="13"/>
      <c r="F676" s="13"/>
      <c r="G676" s="13"/>
      <c r="H676" s="42"/>
      <c r="I676" s="42"/>
      <c r="J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</row>
    <row r="677" spans="4:25" ht="15.75" customHeight="1" x14ac:dyDescent="0.25">
      <c r="D677" s="13"/>
      <c r="E677" s="13"/>
      <c r="F677" s="13"/>
      <c r="G677" s="13"/>
      <c r="H677" s="42"/>
      <c r="I677" s="42"/>
      <c r="J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</row>
    <row r="678" spans="4:25" ht="15.75" customHeight="1" x14ac:dyDescent="0.25">
      <c r="D678" s="13"/>
      <c r="E678" s="13"/>
      <c r="F678" s="13"/>
      <c r="G678" s="13"/>
      <c r="H678" s="42"/>
      <c r="I678" s="42"/>
      <c r="J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</row>
    <row r="679" spans="4:25" ht="15.75" customHeight="1" x14ac:dyDescent="0.25">
      <c r="D679" s="13"/>
      <c r="E679" s="13"/>
      <c r="F679" s="13"/>
      <c r="G679" s="13"/>
      <c r="H679" s="42"/>
      <c r="I679" s="42"/>
      <c r="J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</row>
    <row r="680" spans="4:25" ht="15.75" customHeight="1" x14ac:dyDescent="0.25">
      <c r="D680" s="13"/>
      <c r="E680" s="13"/>
      <c r="F680" s="13"/>
      <c r="G680" s="13"/>
      <c r="H680" s="42"/>
      <c r="I680" s="42"/>
      <c r="J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</row>
    <row r="681" spans="4:25" ht="15.75" customHeight="1" x14ac:dyDescent="0.25">
      <c r="D681" s="13"/>
      <c r="E681" s="13"/>
      <c r="F681" s="13"/>
      <c r="G681" s="13"/>
      <c r="H681" s="42"/>
      <c r="I681" s="42"/>
      <c r="J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</row>
    <row r="682" spans="4:25" ht="15.75" customHeight="1" x14ac:dyDescent="0.25">
      <c r="D682" s="13"/>
      <c r="E682" s="13"/>
      <c r="F682" s="13"/>
      <c r="G682" s="13"/>
      <c r="H682" s="42"/>
      <c r="I682" s="42"/>
      <c r="J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</row>
    <row r="683" spans="4:25" ht="15.75" customHeight="1" x14ac:dyDescent="0.25">
      <c r="D683" s="13"/>
      <c r="E683" s="13"/>
      <c r="F683" s="13"/>
      <c r="G683" s="13"/>
      <c r="H683" s="42"/>
      <c r="I683" s="42"/>
      <c r="J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</row>
    <row r="684" spans="4:25" ht="15.75" customHeight="1" x14ac:dyDescent="0.25">
      <c r="D684" s="13"/>
      <c r="E684" s="13"/>
      <c r="F684" s="13"/>
      <c r="G684" s="13"/>
      <c r="H684" s="42"/>
      <c r="I684" s="42"/>
      <c r="J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</row>
    <row r="685" spans="4:25" ht="15.75" customHeight="1" x14ac:dyDescent="0.25">
      <c r="D685" s="13"/>
      <c r="E685" s="13"/>
      <c r="F685" s="13"/>
      <c r="G685" s="13"/>
      <c r="H685" s="42"/>
      <c r="I685" s="42"/>
      <c r="J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</row>
    <row r="686" spans="4:25" ht="15.75" customHeight="1" x14ac:dyDescent="0.25">
      <c r="D686" s="13"/>
      <c r="E686" s="13"/>
      <c r="F686" s="13"/>
      <c r="G686" s="13"/>
      <c r="H686" s="42"/>
      <c r="I686" s="42"/>
      <c r="J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</row>
    <row r="687" spans="4:25" ht="15.75" customHeight="1" x14ac:dyDescent="0.25">
      <c r="D687" s="13"/>
      <c r="E687" s="13"/>
      <c r="F687" s="13"/>
      <c r="G687" s="13"/>
      <c r="H687" s="42"/>
      <c r="I687" s="42"/>
      <c r="J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</row>
    <row r="688" spans="4:25" ht="15.75" customHeight="1" x14ac:dyDescent="0.25">
      <c r="D688" s="13"/>
      <c r="E688" s="13"/>
      <c r="F688" s="13"/>
      <c r="G688" s="13"/>
      <c r="H688" s="42"/>
      <c r="I688" s="42"/>
      <c r="J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</row>
    <row r="689" spans="4:25" ht="15.75" customHeight="1" x14ac:dyDescent="0.25">
      <c r="D689" s="13"/>
      <c r="E689" s="13"/>
      <c r="F689" s="13"/>
      <c r="G689" s="13"/>
      <c r="H689" s="42"/>
      <c r="I689" s="42"/>
      <c r="J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</row>
    <row r="690" spans="4:25" ht="15.75" customHeight="1" x14ac:dyDescent="0.25">
      <c r="D690" s="13"/>
      <c r="E690" s="13"/>
      <c r="F690" s="13"/>
      <c r="G690" s="13"/>
      <c r="H690" s="42"/>
      <c r="I690" s="42"/>
      <c r="J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</row>
    <row r="691" spans="4:25" ht="15.75" customHeight="1" x14ac:dyDescent="0.25">
      <c r="D691" s="13"/>
      <c r="E691" s="13"/>
      <c r="F691" s="13"/>
      <c r="G691" s="13"/>
      <c r="H691" s="42"/>
      <c r="I691" s="42"/>
      <c r="J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</row>
    <row r="692" spans="4:25" ht="15.75" customHeight="1" x14ac:dyDescent="0.25">
      <c r="D692" s="13"/>
      <c r="E692" s="13"/>
      <c r="F692" s="13"/>
      <c r="G692" s="13"/>
      <c r="H692" s="42"/>
      <c r="I692" s="42"/>
      <c r="J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</row>
    <row r="693" spans="4:25" ht="15.75" customHeight="1" x14ac:dyDescent="0.25">
      <c r="D693" s="13"/>
      <c r="E693" s="13"/>
      <c r="F693" s="13"/>
      <c r="G693" s="13"/>
      <c r="H693" s="42"/>
      <c r="I693" s="42"/>
      <c r="J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</row>
    <row r="694" spans="4:25" ht="15.75" customHeight="1" x14ac:dyDescent="0.25">
      <c r="D694" s="13"/>
      <c r="E694" s="13"/>
      <c r="F694" s="13"/>
      <c r="G694" s="13"/>
      <c r="H694" s="42"/>
      <c r="I694" s="42"/>
      <c r="J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</row>
    <row r="695" spans="4:25" ht="15.75" customHeight="1" x14ac:dyDescent="0.25">
      <c r="D695" s="13"/>
      <c r="E695" s="13"/>
      <c r="F695" s="13"/>
      <c r="G695" s="13"/>
      <c r="H695" s="42"/>
      <c r="I695" s="42"/>
      <c r="J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</row>
    <row r="696" spans="4:25" ht="15.75" customHeight="1" x14ac:dyDescent="0.25">
      <c r="D696" s="13"/>
      <c r="E696" s="13"/>
      <c r="F696" s="13"/>
      <c r="G696" s="13"/>
      <c r="H696" s="42"/>
      <c r="I696" s="42"/>
      <c r="J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</row>
    <row r="697" spans="4:25" ht="15.75" customHeight="1" x14ac:dyDescent="0.25">
      <c r="D697" s="13"/>
      <c r="E697" s="13"/>
      <c r="F697" s="13"/>
      <c r="G697" s="13"/>
      <c r="H697" s="42"/>
      <c r="I697" s="42"/>
      <c r="J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</row>
    <row r="698" spans="4:25" ht="15.75" customHeight="1" x14ac:dyDescent="0.25">
      <c r="D698" s="13"/>
      <c r="E698" s="13"/>
      <c r="F698" s="13"/>
      <c r="G698" s="13"/>
      <c r="H698" s="42"/>
      <c r="I698" s="42"/>
      <c r="J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</row>
    <row r="699" spans="4:25" ht="15.75" customHeight="1" x14ac:dyDescent="0.25">
      <c r="D699" s="13"/>
      <c r="E699" s="13"/>
      <c r="F699" s="13"/>
      <c r="G699" s="13"/>
      <c r="H699" s="42"/>
      <c r="I699" s="42"/>
      <c r="J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</row>
    <row r="700" spans="4:25" ht="15.75" customHeight="1" x14ac:dyDescent="0.25">
      <c r="D700" s="13"/>
      <c r="E700" s="13"/>
      <c r="F700" s="13"/>
      <c r="G700" s="13"/>
      <c r="H700" s="42"/>
      <c r="I700" s="42"/>
      <c r="J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</row>
    <row r="701" spans="4:25" ht="15.75" customHeight="1" x14ac:dyDescent="0.25">
      <c r="D701" s="13"/>
      <c r="E701" s="13"/>
      <c r="F701" s="13"/>
      <c r="G701" s="13"/>
      <c r="H701" s="42"/>
      <c r="I701" s="42"/>
      <c r="J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</row>
    <row r="702" spans="4:25" ht="15.75" customHeight="1" x14ac:dyDescent="0.25">
      <c r="D702" s="13"/>
      <c r="E702" s="13"/>
      <c r="F702" s="13"/>
      <c r="G702" s="13"/>
      <c r="H702" s="42"/>
      <c r="I702" s="42"/>
      <c r="J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</row>
    <row r="703" spans="4:25" ht="15.75" customHeight="1" x14ac:dyDescent="0.25">
      <c r="D703" s="13"/>
      <c r="E703" s="13"/>
      <c r="F703" s="13"/>
      <c r="G703" s="13"/>
      <c r="H703" s="42"/>
      <c r="I703" s="42"/>
      <c r="J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</row>
    <row r="704" spans="4:25" ht="15.75" customHeight="1" x14ac:dyDescent="0.25">
      <c r="D704" s="13"/>
      <c r="E704" s="13"/>
      <c r="F704" s="13"/>
      <c r="G704" s="13"/>
      <c r="H704" s="42"/>
      <c r="I704" s="42"/>
      <c r="J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</row>
    <row r="705" spans="4:25" ht="15.75" customHeight="1" x14ac:dyDescent="0.25">
      <c r="D705" s="13"/>
      <c r="E705" s="13"/>
      <c r="F705" s="13"/>
      <c r="G705" s="13"/>
      <c r="H705" s="42"/>
      <c r="I705" s="42"/>
      <c r="J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</row>
    <row r="706" spans="4:25" ht="15.75" customHeight="1" x14ac:dyDescent="0.25">
      <c r="D706" s="13"/>
      <c r="E706" s="13"/>
      <c r="F706" s="13"/>
      <c r="G706" s="13"/>
      <c r="H706" s="42"/>
      <c r="I706" s="42"/>
      <c r="J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</row>
    <row r="707" spans="4:25" ht="15.75" customHeight="1" x14ac:dyDescent="0.25">
      <c r="D707" s="13"/>
      <c r="E707" s="13"/>
      <c r="F707" s="13"/>
      <c r="G707" s="13"/>
      <c r="H707" s="42"/>
      <c r="I707" s="42"/>
      <c r="J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</row>
    <row r="708" spans="4:25" ht="15.75" customHeight="1" x14ac:dyDescent="0.25">
      <c r="D708" s="13"/>
      <c r="E708" s="13"/>
      <c r="F708" s="13"/>
      <c r="G708" s="13"/>
      <c r="H708" s="42"/>
      <c r="I708" s="42"/>
      <c r="J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</row>
    <row r="709" spans="4:25" ht="15.75" customHeight="1" x14ac:dyDescent="0.25">
      <c r="D709" s="13"/>
      <c r="E709" s="13"/>
      <c r="F709" s="13"/>
      <c r="G709" s="13"/>
      <c r="H709" s="42"/>
      <c r="I709" s="42"/>
      <c r="J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</row>
    <row r="710" spans="4:25" ht="15.75" customHeight="1" x14ac:dyDescent="0.25">
      <c r="D710" s="13"/>
      <c r="E710" s="13"/>
      <c r="F710" s="13"/>
      <c r="G710" s="13"/>
      <c r="H710" s="42"/>
      <c r="I710" s="42"/>
      <c r="J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</row>
    <row r="711" spans="4:25" ht="15.75" customHeight="1" x14ac:dyDescent="0.25">
      <c r="D711" s="13"/>
      <c r="E711" s="13"/>
      <c r="F711" s="13"/>
      <c r="G711" s="13"/>
      <c r="H711" s="42"/>
      <c r="I711" s="42"/>
      <c r="J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</row>
    <row r="712" spans="4:25" ht="15.75" customHeight="1" x14ac:dyDescent="0.25">
      <c r="D712" s="13"/>
      <c r="E712" s="13"/>
      <c r="F712" s="13"/>
      <c r="G712" s="13"/>
      <c r="H712" s="42"/>
      <c r="I712" s="42"/>
      <c r="J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</row>
    <row r="713" spans="4:25" ht="15.75" customHeight="1" x14ac:dyDescent="0.25">
      <c r="D713" s="13"/>
      <c r="E713" s="13"/>
      <c r="F713" s="13"/>
      <c r="G713" s="13"/>
      <c r="H713" s="42"/>
      <c r="I713" s="42"/>
      <c r="J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</row>
    <row r="714" spans="4:25" ht="15.75" customHeight="1" x14ac:dyDescent="0.25">
      <c r="D714" s="13"/>
      <c r="E714" s="13"/>
      <c r="F714" s="13"/>
      <c r="G714" s="13"/>
      <c r="H714" s="42"/>
      <c r="I714" s="42"/>
      <c r="J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</row>
    <row r="715" spans="4:25" ht="15.75" customHeight="1" x14ac:dyDescent="0.25">
      <c r="D715" s="13"/>
      <c r="E715" s="13"/>
      <c r="F715" s="13"/>
      <c r="G715" s="13"/>
      <c r="H715" s="42"/>
      <c r="I715" s="42"/>
      <c r="J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</row>
    <row r="716" spans="4:25" ht="15.75" customHeight="1" x14ac:dyDescent="0.25">
      <c r="D716" s="13"/>
      <c r="E716" s="13"/>
      <c r="F716" s="13"/>
      <c r="G716" s="13"/>
      <c r="H716" s="42"/>
      <c r="I716" s="42"/>
      <c r="J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</row>
    <row r="717" spans="4:25" ht="15.75" customHeight="1" x14ac:dyDescent="0.25">
      <c r="D717" s="13"/>
      <c r="E717" s="13"/>
      <c r="F717" s="13"/>
      <c r="G717" s="13"/>
      <c r="H717" s="42"/>
      <c r="I717" s="42"/>
      <c r="J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</row>
    <row r="718" spans="4:25" ht="15.75" customHeight="1" x14ac:dyDescent="0.25">
      <c r="D718" s="13"/>
      <c r="E718" s="13"/>
      <c r="F718" s="13"/>
      <c r="G718" s="13"/>
      <c r="H718" s="42"/>
      <c r="I718" s="42"/>
      <c r="J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</row>
    <row r="719" spans="4:25" ht="15.75" customHeight="1" x14ac:dyDescent="0.25">
      <c r="D719" s="13"/>
      <c r="E719" s="13"/>
      <c r="F719" s="13"/>
      <c r="G719" s="13"/>
      <c r="H719" s="42"/>
      <c r="I719" s="42"/>
      <c r="J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</row>
    <row r="720" spans="4:25" ht="15.75" customHeight="1" x14ac:dyDescent="0.25">
      <c r="D720" s="13"/>
      <c r="E720" s="13"/>
      <c r="F720" s="13"/>
      <c r="G720" s="13"/>
      <c r="H720" s="42"/>
      <c r="I720" s="42"/>
      <c r="J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</row>
    <row r="721" spans="4:25" ht="15.75" customHeight="1" x14ac:dyDescent="0.25">
      <c r="D721" s="13"/>
      <c r="E721" s="13"/>
      <c r="F721" s="13"/>
      <c r="G721" s="13"/>
      <c r="H721" s="42"/>
      <c r="I721" s="42"/>
      <c r="J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</row>
    <row r="722" spans="4:25" ht="15.75" customHeight="1" x14ac:dyDescent="0.25">
      <c r="D722" s="13"/>
      <c r="E722" s="13"/>
      <c r="F722" s="13"/>
      <c r="G722" s="13"/>
      <c r="H722" s="42"/>
      <c r="I722" s="42"/>
      <c r="J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</row>
    <row r="723" spans="4:25" ht="15.75" customHeight="1" x14ac:dyDescent="0.25">
      <c r="D723" s="13"/>
      <c r="E723" s="13"/>
      <c r="F723" s="13"/>
      <c r="G723" s="13"/>
      <c r="H723" s="42"/>
      <c r="I723" s="42"/>
      <c r="J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</row>
    <row r="724" spans="4:25" ht="15.75" customHeight="1" x14ac:dyDescent="0.25">
      <c r="D724" s="13"/>
      <c r="E724" s="13"/>
      <c r="F724" s="13"/>
      <c r="G724" s="13"/>
      <c r="H724" s="42"/>
      <c r="I724" s="42"/>
      <c r="J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</row>
    <row r="725" spans="4:25" ht="15.75" customHeight="1" x14ac:dyDescent="0.25">
      <c r="D725" s="13"/>
      <c r="E725" s="13"/>
      <c r="F725" s="13"/>
      <c r="G725" s="13"/>
      <c r="H725" s="42"/>
      <c r="I725" s="42"/>
      <c r="J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</row>
    <row r="726" spans="4:25" ht="15.75" customHeight="1" x14ac:dyDescent="0.25">
      <c r="D726" s="13"/>
      <c r="E726" s="13"/>
      <c r="F726" s="13"/>
      <c r="G726" s="13"/>
      <c r="H726" s="42"/>
      <c r="I726" s="42"/>
      <c r="J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</row>
    <row r="727" spans="4:25" ht="15.75" customHeight="1" x14ac:dyDescent="0.25">
      <c r="D727" s="13"/>
      <c r="E727" s="13"/>
      <c r="F727" s="13"/>
      <c r="G727" s="13"/>
      <c r="H727" s="42"/>
      <c r="I727" s="42"/>
      <c r="J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</row>
    <row r="728" spans="4:25" ht="15.75" customHeight="1" x14ac:dyDescent="0.25">
      <c r="D728" s="13"/>
      <c r="E728" s="13"/>
      <c r="F728" s="13"/>
      <c r="G728" s="13"/>
      <c r="H728" s="42"/>
      <c r="I728" s="42"/>
      <c r="J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</row>
    <row r="729" spans="4:25" ht="15.75" customHeight="1" x14ac:dyDescent="0.25">
      <c r="D729" s="13"/>
      <c r="E729" s="13"/>
      <c r="F729" s="13"/>
      <c r="G729" s="13"/>
      <c r="H729" s="42"/>
      <c r="I729" s="42"/>
      <c r="J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</row>
    <row r="730" spans="4:25" ht="15.75" customHeight="1" x14ac:dyDescent="0.25">
      <c r="D730" s="13"/>
      <c r="E730" s="13"/>
      <c r="F730" s="13"/>
      <c r="G730" s="13"/>
      <c r="H730" s="42"/>
      <c r="I730" s="42"/>
      <c r="J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</row>
    <row r="731" spans="4:25" ht="15.75" customHeight="1" x14ac:dyDescent="0.25">
      <c r="D731" s="13"/>
      <c r="E731" s="13"/>
      <c r="F731" s="13"/>
      <c r="G731" s="13"/>
      <c r="H731" s="42"/>
      <c r="I731" s="42"/>
      <c r="J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</row>
    <row r="732" spans="4:25" ht="15.75" customHeight="1" x14ac:dyDescent="0.25">
      <c r="D732" s="13"/>
      <c r="E732" s="13"/>
      <c r="F732" s="13"/>
      <c r="G732" s="13"/>
      <c r="H732" s="42"/>
      <c r="I732" s="42"/>
      <c r="J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</row>
    <row r="733" spans="4:25" ht="15.75" customHeight="1" x14ac:dyDescent="0.25">
      <c r="D733" s="13"/>
      <c r="E733" s="13"/>
      <c r="F733" s="13"/>
      <c r="G733" s="13"/>
      <c r="H733" s="42"/>
      <c r="I733" s="42"/>
      <c r="J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</row>
    <row r="734" spans="4:25" ht="15.75" customHeight="1" x14ac:dyDescent="0.25">
      <c r="D734" s="13"/>
      <c r="E734" s="13"/>
      <c r="F734" s="13"/>
      <c r="G734" s="13"/>
      <c r="H734" s="42"/>
      <c r="I734" s="42"/>
      <c r="J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</row>
    <row r="735" spans="4:25" ht="15.75" customHeight="1" x14ac:dyDescent="0.25">
      <c r="D735" s="13"/>
      <c r="E735" s="13"/>
      <c r="F735" s="13"/>
      <c r="G735" s="13"/>
      <c r="H735" s="42"/>
      <c r="I735" s="42"/>
      <c r="J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</row>
    <row r="736" spans="4:25" ht="15.75" customHeight="1" x14ac:dyDescent="0.25">
      <c r="D736" s="13"/>
      <c r="E736" s="13"/>
      <c r="F736" s="13"/>
      <c r="G736" s="13"/>
      <c r="H736" s="42"/>
      <c r="I736" s="42"/>
      <c r="J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</row>
    <row r="737" spans="4:25" ht="15.75" customHeight="1" x14ac:dyDescent="0.25">
      <c r="D737" s="13"/>
      <c r="E737" s="13"/>
      <c r="F737" s="13"/>
      <c r="G737" s="13"/>
      <c r="H737" s="42"/>
      <c r="I737" s="42"/>
      <c r="J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</row>
    <row r="738" spans="4:25" ht="15.75" customHeight="1" x14ac:dyDescent="0.25">
      <c r="D738" s="13"/>
      <c r="E738" s="13"/>
      <c r="F738" s="13"/>
      <c r="G738" s="13"/>
      <c r="H738" s="42"/>
      <c r="I738" s="42"/>
      <c r="J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</row>
    <row r="739" spans="4:25" ht="15.75" customHeight="1" x14ac:dyDescent="0.25">
      <c r="D739" s="13"/>
      <c r="E739" s="13"/>
      <c r="F739" s="13"/>
      <c r="G739" s="13"/>
      <c r="H739" s="42"/>
      <c r="I739" s="42"/>
      <c r="J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</row>
    <row r="740" spans="4:25" ht="15.75" customHeight="1" x14ac:dyDescent="0.25">
      <c r="D740" s="13"/>
      <c r="E740" s="13"/>
      <c r="F740" s="13"/>
      <c r="G740" s="13"/>
      <c r="H740" s="42"/>
      <c r="I740" s="42"/>
      <c r="J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</row>
    <row r="741" spans="4:25" ht="15.75" customHeight="1" x14ac:dyDescent="0.25">
      <c r="D741" s="13"/>
      <c r="E741" s="13"/>
      <c r="F741" s="13"/>
      <c r="G741" s="13"/>
      <c r="H741" s="42"/>
      <c r="I741" s="42"/>
      <c r="J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</row>
    <row r="742" spans="4:25" ht="15.75" customHeight="1" x14ac:dyDescent="0.25">
      <c r="D742" s="13"/>
      <c r="E742" s="13"/>
      <c r="F742" s="13"/>
      <c r="G742" s="13"/>
      <c r="H742" s="42"/>
      <c r="I742" s="42"/>
      <c r="J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</row>
    <row r="743" spans="4:25" ht="15.75" customHeight="1" x14ac:dyDescent="0.25">
      <c r="D743" s="13"/>
      <c r="E743" s="13"/>
      <c r="F743" s="13"/>
      <c r="G743" s="13"/>
      <c r="H743" s="42"/>
      <c r="I743" s="42"/>
      <c r="J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</row>
    <row r="744" spans="4:25" ht="15.75" customHeight="1" x14ac:dyDescent="0.25">
      <c r="D744" s="13"/>
      <c r="E744" s="13"/>
      <c r="F744" s="13"/>
      <c r="G744" s="13"/>
      <c r="H744" s="42"/>
      <c r="I744" s="42"/>
      <c r="J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</row>
    <row r="745" spans="4:25" ht="15.75" customHeight="1" x14ac:dyDescent="0.25">
      <c r="D745" s="13"/>
      <c r="E745" s="13"/>
      <c r="F745" s="13"/>
      <c r="G745" s="13"/>
      <c r="H745" s="42"/>
      <c r="I745" s="42"/>
      <c r="J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</row>
    <row r="746" spans="4:25" ht="15.75" customHeight="1" x14ac:dyDescent="0.25">
      <c r="D746" s="13"/>
      <c r="E746" s="13"/>
      <c r="F746" s="13"/>
      <c r="G746" s="13"/>
      <c r="H746" s="42"/>
      <c r="I746" s="42"/>
      <c r="J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</row>
    <row r="747" spans="4:25" ht="15.75" customHeight="1" x14ac:dyDescent="0.25">
      <c r="D747" s="13"/>
      <c r="E747" s="13"/>
      <c r="F747" s="13"/>
      <c r="G747" s="13"/>
      <c r="H747" s="42"/>
      <c r="I747" s="42"/>
      <c r="J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</row>
    <row r="748" spans="4:25" ht="15.75" customHeight="1" x14ac:dyDescent="0.25">
      <c r="D748" s="13"/>
      <c r="E748" s="13"/>
      <c r="F748" s="13"/>
      <c r="G748" s="13"/>
      <c r="H748" s="42"/>
      <c r="I748" s="42"/>
      <c r="J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</row>
    <row r="749" spans="4:25" ht="15.75" customHeight="1" x14ac:dyDescent="0.25">
      <c r="D749" s="13"/>
      <c r="E749" s="13"/>
      <c r="F749" s="13"/>
      <c r="G749" s="13"/>
      <c r="H749" s="42"/>
      <c r="I749" s="42"/>
      <c r="J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</row>
    <row r="750" spans="4:25" ht="15.75" customHeight="1" x14ac:dyDescent="0.25">
      <c r="D750" s="13"/>
      <c r="E750" s="13"/>
      <c r="F750" s="13"/>
      <c r="G750" s="13"/>
      <c r="H750" s="42"/>
      <c r="I750" s="42"/>
      <c r="J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</row>
    <row r="751" spans="4:25" ht="15.75" customHeight="1" x14ac:dyDescent="0.25">
      <c r="D751" s="13"/>
      <c r="E751" s="13"/>
      <c r="F751" s="13"/>
      <c r="G751" s="13"/>
      <c r="H751" s="42"/>
      <c r="I751" s="42"/>
      <c r="J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</row>
    <row r="752" spans="4:25" ht="15.75" customHeight="1" x14ac:dyDescent="0.25">
      <c r="D752" s="13"/>
      <c r="E752" s="13"/>
      <c r="F752" s="13"/>
      <c r="G752" s="13"/>
      <c r="H752" s="42"/>
      <c r="I752" s="42"/>
      <c r="J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</row>
    <row r="753" spans="4:25" ht="15.75" customHeight="1" x14ac:dyDescent="0.25">
      <c r="D753" s="13"/>
      <c r="E753" s="13"/>
      <c r="F753" s="13"/>
      <c r="G753" s="13"/>
      <c r="H753" s="42"/>
      <c r="I753" s="42"/>
      <c r="J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</row>
    <row r="754" spans="4:25" ht="15.75" customHeight="1" x14ac:dyDescent="0.25">
      <c r="D754" s="13"/>
      <c r="E754" s="13"/>
      <c r="F754" s="13"/>
      <c r="G754" s="13"/>
      <c r="H754" s="42"/>
      <c r="I754" s="42"/>
      <c r="J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</row>
    <row r="755" spans="4:25" ht="15.75" customHeight="1" x14ac:dyDescent="0.25">
      <c r="D755" s="13"/>
      <c r="E755" s="13"/>
      <c r="F755" s="13"/>
      <c r="G755" s="13"/>
      <c r="H755" s="42"/>
      <c r="I755" s="42"/>
      <c r="J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</row>
    <row r="756" spans="4:25" ht="15.75" customHeight="1" x14ac:dyDescent="0.25">
      <c r="D756" s="13"/>
      <c r="E756" s="13"/>
      <c r="F756" s="13"/>
      <c r="G756" s="13"/>
      <c r="H756" s="42"/>
      <c r="I756" s="42"/>
      <c r="J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</row>
    <row r="757" spans="4:25" ht="15.75" customHeight="1" x14ac:dyDescent="0.25">
      <c r="D757" s="13"/>
      <c r="E757" s="13"/>
      <c r="F757" s="13"/>
      <c r="G757" s="13"/>
      <c r="H757" s="42"/>
      <c r="I757" s="42"/>
      <c r="J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</row>
    <row r="758" spans="4:25" ht="15.75" customHeight="1" x14ac:dyDescent="0.25">
      <c r="D758" s="13"/>
      <c r="E758" s="13"/>
      <c r="F758" s="13"/>
      <c r="G758" s="13"/>
      <c r="H758" s="42"/>
      <c r="I758" s="42"/>
      <c r="J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</row>
    <row r="759" spans="4:25" ht="15.75" customHeight="1" x14ac:dyDescent="0.25">
      <c r="D759" s="13"/>
      <c r="E759" s="13"/>
      <c r="F759" s="13"/>
      <c r="G759" s="13"/>
      <c r="H759" s="42"/>
      <c r="I759" s="42"/>
      <c r="J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</row>
    <row r="760" spans="4:25" ht="15.75" customHeight="1" x14ac:dyDescent="0.25">
      <c r="D760" s="13"/>
      <c r="E760" s="13"/>
      <c r="F760" s="13"/>
      <c r="G760" s="13"/>
      <c r="H760" s="42"/>
      <c r="I760" s="42"/>
      <c r="J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</row>
    <row r="761" spans="4:25" ht="15.75" customHeight="1" x14ac:dyDescent="0.25">
      <c r="D761" s="13"/>
      <c r="E761" s="13"/>
      <c r="F761" s="13"/>
      <c r="G761" s="13"/>
      <c r="H761" s="42"/>
      <c r="I761" s="42"/>
      <c r="J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</row>
    <row r="762" spans="4:25" ht="15.75" customHeight="1" x14ac:dyDescent="0.25">
      <c r="D762" s="13"/>
      <c r="E762" s="13"/>
      <c r="F762" s="13"/>
      <c r="G762" s="13"/>
      <c r="H762" s="42"/>
      <c r="I762" s="42"/>
      <c r="J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</row>
    <row r="763" spans="4:25" ht="15.75" customHeight="1" x14ac:dyDescent="0.25">
      <c r="D763" s="13"/>
      <c r="E763" s="13"/>
      <c r="F763" s="13"/>
      <c r="G763" s="13"/>
      <c r="H763" s="42"/>
      <c r="I763" s="42"/>
      <c r="J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</row>
    <row r="764" spans="4:25" ht="15.75" customHeight="1" x14ac:dyDescent="0.25">
      <c r="D764" s="13"/>
      <c r="E764" s="13"/>
      <c r="F764" s="13"/>
      <c r="G764" s="13"/>
      <c r="H764" s="42"/>
      <c r="I764" s="42"/>
      <c r="J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</row>
    <row r="765" spans="4:25" ht="15.75" customHeight="1" x14ac:dyDescent="0.25">
      <c r="D765" s="13"/>
      <c r="E765" s="13"/>
      <c r="F765" s="13"/>
      <c r="G765" s="13"/>
      <c r="H765" s="42"/>
      <c r="I765" s="42"/>
      <c r="J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</row>
    <row r="766" spans="4:25" ht="15.75" customHeight="1" x14ac:dyDescent="0.25">
      <c r="D766" s="13"/>
      <c r="E766" s="13"/>
      <c r="F766" s="13"/>
      <c r="G766" s="13"/>
      <c r="H766" s="42"/>
      <c r="I766" s="42"/>
      <c r="J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</row>
    <row r="767" spans="4:25" ht="15.75" customHeight="1" x14ac:dyDescent="0.25">
      <c r="D767" s="13"/>
      <c r="E767" s="13"/>
      <c r="F767" s="13"/>
      <c r="G767" s="13"/>
      <c r="H767" s="42"/>
      <c r="I767" s="42"/>
      <c r="J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</row>
    <row r="768" spans="4:25" ht="15.75" customHeight="1" x14ac:dyDescent="0.25">
      <c r="D768" s="13"/>
      <c r="E768" s="13"/>
      <c r="F768" s="13"/>
      <c r="G768" s="13"/>
      <c r="H768" s="42"/>
      <c r="I768" s="42"/>
      <c r="J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</row>
    <row r="769" spans="4:25" ht="15.75" customHeight="1" x14ac:dyDescent="0.25">
      <c r="D769" s="13"/>
      <c r="E769" s="13"/>
      <c r="F769" s="13"/>
      <c r="G769" s="13"/>
      <c r="H769" s="42"/>
      <c r="I769" s="42"/>
      <c r="J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</row>
    <row r="770" spans="4:25" ht="15.75" customHeight="1" x14ac:dyDescent="0.25">
      <c r="D770" s="13"/>
      <c r="E770" s="13"/>
      <c r="F770" s="13"/>
      <c r="G770" s="13"/>
      <c r="H770" s="42"/>
      <c r="I770" s="42"/>
      <c r="J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</row>
    <row r="771" spans="4:25" ht="15.75" customHeight="1" x14ac:dyDescent="0.25">
      <c r="D771" s="13"/>
      <c r="E771" s="13"/>
      <c r="F771" s="13"/>
      <c r="G771" s="13"/>
      <c r="H771" s="42"/>
      <c r="I771" s="42"/>
      <c r="J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</row>
    <row r="772" spans="4:25" ht="15.75" customHeight="1" x14ac:dyDescent="0.25">
      <c r="D772" s="13"/>
      <c r="E772" s="13"/>
      <c r="F772" s="13"/>
      <c r="G772" s="13"/>
      <c r="H772" s="42"/>
      <c r="I772" s="42"/>
      <c r="J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</row>
    <row r="773" spans="4:25" ht="15.75" customHeight="1" x14ac:dyDescent="0.25">
      <c r="D773" s="13"/>
      <c r="E773" s="13"/>
      <c r="F773" s="13"/>
      <c r="G773" s="13"/>
      <c r="H773" s="42"/>
      <c r="I773" s="42"/>
      <c r="J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</row>
    <row r="774" spans="4:25" ht="15.75" customHeight="1" x14ac:dyDescent="0.25">
      <c r="D774" s="13"/>
      <c r="E774" s="13"/>
      <c r="F774" s="13"/>
      <c r="G774" s="13"/>
      <c r="H774" s="42"/>
      <c r="I774" s="42"/>
      <c r="J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</row>
    <row r="775" spans="4:25" ht="15.75" customHeight="1" x14ac:dyDescent="0.25">
      <c r="D775" s="13"/>
      <c r="E775" s="13"/>
      <c r="F775" s="13"/>
      <c r="G775" s="13"/>
      <c r="H775" s="42"/>
      <c r="I775" s="42"/>
      <c r="J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</row>
    <row r="776" spans="4:25" ht="15.75" customHeight="1" x14ac:dyDescent="0.25">
      <c r="D776" s="13"/>
      <c r="E776" s="13"/>
      <c r="F776" s="13"/>
      <c r="G776" s="13"/>
      <c r="H776" s="42"/>
      <c r="I776" s="42"/>
      <c r="J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</row>
    <row r="777" spans="4:25" ht="15.75" customHeight="1" x14ac:dyDescent="0.25">
      <c r="D777" s="13"/>
      <c r="E777" s="13"/>
      <c r="F777" s="13"/>
      <c r="G777" s="13"/>
      <c r="H777" s="42"/>
      <c r="I777" s="42"/>
      <c r="J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</row>
    <row r="778" spans="4:25" ht="15.75" customHeight="1" x14ac:dyDescent="0.25">
      <c r="D778" s="13"/>
      <c r="E778" s="13"/>
      <c r="F778" s="13"/>
      <c r="G778" s="13"/>
      <c r="H778" s="42"/>
      <c r="I778" s="42"/>
      <c r="J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</row>
    <row r="779" spans="4:25" ht="15.75" customHeight="1" x14ac:dyDescent="0.25">
      <c r="D779" s="13"/>
      <c r="E779" s="13"/>
      <c r="F779" s="13"/>
      <c r="G779" s="13"/>
      <c r="H779" s="42"/>
      <c r="I779" s="42"/>
      <c r="J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</row>
    <row r="780" spans="4:25" ht="15.75" customHeight="1" x14ac:dyDescent="0.25">
      <c r="D780" s="13"/>
      <c r="E780" s="13"/>
      <c r="F780" s="13"/>
      <c r="G780" s="13"/>
      <c r="H780" s="42"/>
      <c r="I780" s="42"/>
      <c r="J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</row>
    <row r="781" spans="4:25" ht="15.75" customHeight="1" x14ac:dyDescent="0.25">
      <c r="D781" s="13"/>
      <c r="E781" s="13"/>
      <c r="F781" s="13"/>
      <c r="G781" s="13"/>
      <c r="H781" s="42"/>
      <c r="I781" s="42"/>
      <c r="J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</row>
    <row r="782" spans="4:25" ht="15.75" customHeight="1" x14ac:dyDescent="0.25">
      <c r="D782" s="13"/>
      <c r="E782" s="13"/>
      <c r="F782" s="13"/>
      <c r="G782" s="13"/>
      <c r="H782" s="42"/>
      <c r="I782" s="42"/>
      <c r="J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</row>
    <row r="783" spans="4:25" ht="15.75" customHeight="1" x14ac:dyDescent="0.25">
      <c r="D783" s="13"/>
      <c r="E783" s="13"/>
      <c r="F783" s="13"/>
      <c r="G783" s="13"/>
      <c r="H783" s="42"/>
      <c r="I783" s="42"/>
      <c r="J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</row>
    <row r="784" spans="4:25" ht="15.75" customHeight="1" x14ac:dyDescent="0.25">
      <c r="D784" s="13"/>
      <c r="E784" s="13"/>
      <c r="F784" s="13"/>
      <c r="G784" s="13"/>
      <c r="H784" s="42"/>
      <c r="I784" s="42"/>
      <c r="J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</row>
    <row r="785" spans="4:25" ht="15.75" customHeight="1" x14ac:dyDescent="0.25">
      <c r="D785" s="13"/>
      <c r="E785" s="13"/>
      <c r="F785" s="13"/>
      <c r="G785" s="13"/>
      <c r="H785" s="42"/>
      <c r="I785" s="42"/>
      <c r="J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</row>
    <row r="786" spans="4:25" ht="15.75" customHeight="1" x14ac:dyDescent="0.25">
      <c r="D786" s="13"/>
      <c r="E786" s="13"/>
      <c r="F786" s="13"/>
      <c r="G786" s="13"/>
      <c r="H786" s="42"/>
      <c r="I786" s="42"/>
      <c r="J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</row>
    <row r="787" spans="4:25" ht="15.75" customHeight="1" x14ac:dyDescent="0.25">
      <c r="D787" s="13"/>
      <c r="E787" s="13"/>
      <c r="F787" s="13"/>
      <c r="G787" s="13"/>
      <c r="H787" s="42"/>
      <c r="I787" s="42"/>
      <c r="J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</row>
    <row r="788" spans="4:25" ht="15.75" customHeight="1" x14ac:dyDescent="0.25">
      <c r="D788" s="13"/>
      <c r="E788" s="13"/>
      <c r="F788" s="13"/>
      <c r="G788" s="13"/>
      <c r="H788" s="42"/>
      <c r="I788" s="42"/>
      <c r="J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</row>
    <row r="789" spans="4:25" ht="15.75" customHeight="1" x14ac:dyDescent="0.25">
      <c r="D789" s="13"/>
      <c r="E789" s="13"/>
      <c r="F789" s="13"/>
      <c r="G789" s="13"/>
      <c r="H789" s="42"/>
      <c r="I789" s="42"/>
      <c r="J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</row>
    <row r="790" spans="4:25" ht="15.75" customHeight="1" x14ac:dyDescent="0.25">
      <c r="D790" s="13"/>
      <c r="E790" s="13"/>
      <c r="F790" s="13"/>
      <c r="G790" s="13"/>
      <c r="H790" s="42"/>
      <c r="I790" s="42"/>
      <c r="J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</row>
    <row r="791" spans="4:25" ht="15.75" customHeight="1" x14ac:dyDescent="0.25">
      <c r="D791" s="13"/>
      <c r="E791" s="13"/>
      <c r="F791" s="13"/>
      <c r="G791" s="13"/>
      <c r="H791" s="42"/>
      <c r="I791" s="42"/>
      <c r="J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</row>
    <row r="792" spans="4:25" ht="15.75" customHeight="1" x14ac:dyDescent="0.25">
      <c r="D792" s="13"/>
      <c r="E792" s="13"/>
      <c r="F792" s="13"/>
      <c r="G792" s="13"/>
      <c r="H792" s="42"/>
      <c r="I792" s="42"/>
      <c r="J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</row>
    <row r="793" spans="4:25" ht="15.75" customHeight="1" x14ac:dyDescent="0.25">
      <c r="D793" s="13"/>
      <c r="E793" s="13"/>
      <c r="F793" s="13"/>
      <c r="G793" s="13"/>
      <c r="H793" s="42"/>
      <c r="I793" s="42"/>
      <c r="J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</row>
    <row r="794" spans="4:25" ht="15.75" customHeight="1" x14ac:dyDescent="0.25">
      <c r="D794" s="13"/>
      <c r="E794" s="13"/>
      <c r="F794" s="13"/>
      <c r="G794" s="13"/>
      <c r="H794" s="42"/>
      <c r="I794" s="42"/>
      <c r="J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</row>
    <row r="795" spans="4:25" ht="15.75" customHeight="1" x14ac:dyDescent="0.25">
      <c r="D795" s="13"/>
      <c r="E795" s="13"/>
      <c r="F795" s="13"/>
      <c r="G795" s="13"/>
      <c r="H795" s="42"/>
      <c r="I795" s="42"/>
      <c r="J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</row>
    <row r="796" spans="4:25" ht="15.75" customHeight="1" x14ac:dyDescent="0.25">
      <c r="D796" s="13"/>
      <c r="E796" s="13"/>
      <c r="F796" s="13"/>
      <c r="G796" s="13"/>
      <c r="H796" s="42"/>
      <c r="I796" s="42"/>
      <c r="J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</row>
    <row r="797" spans="4:25" ht="15.75" customHeight="1" x14ac:dyDescent="0.25">
      <c r="D797" s="13"/>
      <c r="E797" s="13"/>
      <c r="F797" s="13"/>
      <c r="G797" s="13"/>
      <c r="H797" s="42"/>
      <c r="I797" s="42"/>
      <c r="J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</row>
    <row r="798" spans="4:25" ht="15.75" customHeight="1" x14ac:dyDescent="0.25">
      <c r="D798" s="13"/>
      <c r="E798" s="13"/>
      <c r="F798" s="13"/>
      <c r="G798" s="13"/>
      <c r="H798" s="42"/>
      <c r="I798" s="42"/>
      <c r="J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</row>
    <row r="799" spans="4:25" ht="15.75" customHeight="1" x14ac:dyDescent="0.25">
      <c r="D799" s="13"/>
      <c r="E799" s="13"/>
      <c r="F799" s="13"/>
      <c r="G799" s="13"/>
      <c r="H799" s="42"/>
      <c r="I799" s="42"/>
      <c r="J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</row>
    <row r="800" spans="4:25" ht="15.75" customHeight="1" x14ac:dyDescent="0.25">
      <c r="D800" s="13"/>
      <c r="E800" s="13"/>
      <c r="F800" s="13"/>
      <c r="G800" s="13"/>
      <c r="H800" s="42"/>
      <c r="I800" s="42"/>
      <c r="J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</row>
    <row r="801" spans="4:25" ht="15.75" customHeight="1" x14ac:dyDescent="0.25">
      <c r="D801" s="13"/>
      <c r="E801" s="13"/>
      <c r="F801" s="13"/>
      <c r="G801" s="13"/>
      <c r="H801" s="42"/>
      <c r="I801" s="42"/>
      <c r="J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</row>
    <row r="802" spans="4:25" ht="15.75" customHeight="1" x14ac:dyDescent="0.25">
      <c r="D802" s="13"/>
      <c r="E802" s="13"/>
      <c r="F802" s="13"/>
      <c r="G802" s="13"/>
      <c r="H802" s="42"/>
      <c r="I802" s="42"/>
      <c r="J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</row>
    <row r="803" spans="4:25" ht="15.75" customHeight="1" x14ac:dyDescent="0.25">
      <c r="D803" s="13"/>
      <c r="E803" s="13"/>
      <c r="F803" s="13"/>
      <c r="G803" s="13"/>
      <c r="H803" s="42"/>
      <c r="I803" s="42"/>
      <c r="J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</row>
    <row r="804" spans="4:25" ht="15.75" customHeight="1" x14ac:dyDescent="0.25">
      <c r="D804" s="13"/>
      <c r="E804" s="13"/>
      <c r="F804" s="13"/>
      <c r="G804" s="13"/>
      <c r="H804" s="42"/>
      <c r="I804" s="42"/>
      <c r="J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</row>
    <row r="805" spans="4:25" ht="15.75" customHeight="1" x14ac:dyDescent="0.25">
      <c r="D805" s="13"/>
      <c r="E805" s="13"/>
      <c r="F805" s="13"/>
      <c r="G805" s="13"/>
      <c r="H805" s="42"/>
      <c r="I805" s="42"/>
      <c r="J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</row>
    <row r="806" spans="4:25" ht="15.75" customHeight="1" x14ac:dyDescent="0.25">
      <c r="D806" s="13"/>
      <c r="E806" s="13"/>
      <c r="F806" s="13"/>
      <c r="G806" s="13"/>
      <c r="H806" s="42"/>
      <c r="I806" s="42"/>
      <c r="J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</row>
    <row r="807" spans="4:25" ht="15.75" customHeight="1" x14ac:dyDescent="0.25">
      <c r="D807" s="13"/>
      <c r="E807" s="13"/>
      <c r="F807" s="13"/>
      <c r="G807" s="13"/>
      <c r="H807" s="42"/>
      <c r="I807" s="42"/>
      <c r="J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</row>
    <row r="808" spans="4:25" ht="15.75" customHeight="1" x14ac:dyDescent="0.25">
      <c r="D808" s="13"/>
      <c r="E808" s="13"/>
      <c r="F808" s="13"/>
      <c r="G808" s="13"/>
      <c r="H808" s="42"/>
      <c r="I808" s="42"/>
      <c r="J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</row>
    <row r="809" spans="4:25" ht="15.75" customHeight="1" x14ac:dyDescent="0.25">
      <c r="D809" s="13"/>
      <c r="E809" s="13"/>
      <c r="F809" s="13"/>
      <c r="G809" s="13"/>
      <c r="H809" s="42"/>
      <c r="I809" s="42"/>
      <c r="J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</row>
    <row r="810" spans="4:25" ht="15.75" customHeight="1" x14ac:dyDescent="0.25">
      <c r="D810" s="13"/>
      <c r="E810" s="13"/>
      <c r="F810" s="13"/>
      <c r="G810" s="13"/>
      <c r="H810" s="42"/>
      <c r="I810" s="42"/>
      <c r="J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</row>
    <row r="811" spans="4:25" ht="15.75" customHeight="1" x14ac:dyDescent="0.25">
      <c r="D811" s="13"/>
      <c r="E811" s="13"/>
      <c r="F811" s="13"/>
      <c r="G811" s="13"/>
      <c r="H811" s="42"/>
      <c r="I811" s="42"/>
      <c r="J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</row>
    <row r="812" spans="4:25" ht="15.75" customHeight="1" x14ac:dyDescent="0.25">
      <c r="D812" s="13"/>
      <c r="E812" s="13"/>
      <c r="F812" s="13"/>
      <c r="G812" s="13"/>
      <c r="H812" s="42"/>
      <c r="I812" s="42"/>
      <c r="J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</row>
    <row r="813" spans="4:25" ht="15.75" customHeight="1" x14ac:dyDescent="0.25">
      <c r="D813" s="13"/>
      <c r="E813" s="13"/>
      <c r="F813" s="13"/>
      <c r="G813" s="13"/>
      <c r="H813" s="42"/>
      <c r="I813" s="42"/>
      <c r="J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</row>
    <row r="814" spans="4:25" ht="15.75" customHeight="1" x14ac:dyDescent="0.25">
      <c r="D814" s="13"/>
      <c r="E814" s="13"/>
      <c r="F814" s="13"/>
      <c r="G814" s="13"/>
      <c r="H814" s="42"/>
      <c r="I814" s="42"/>
      <c r="J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</row>
    <row r="815" spans="4:25" ht="15.75" customHeight="1" x14ac:dyDescent="0.25">
      <c r="D815" s="13"/>
      <c r="E815" s="13"/>
      <c r="F815" s="13"/>
      <c r="G815" s="13"/>
      <c r="H815" s="42"/>
      <c r="I815" s="42"/>
      <c r="J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</row>
    <row r="816" spans="4:25" ht="15.75" customHeight="1" x14ac:dyDescent="0.25">
      <c r="D816" s="13"/>
      <c r="E816" s="13"/>
      <c r="F816" s="13"/>
      <c r="G816" s="13"/>
      <c r="H816" s="42"/>
      <c r="I816" s="42"/>
      <c r="J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</row>
    <row r="817" spans="4:25" ht="15.75" customHeight="1" x14ac:dyDescent="0.25">
      <c r="D817" s="13"/>
      <c r="E817" s="13"/>
      <c r="F817" s="13"/>
      <c r="G817" s="13"/>
      <c r="H817" s="42"/>
      <c r="I817" s="42"/>
      <c r="J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</row>
    <row r="818" spans="4:25" ht="15.75" customHeight="1" x14ac:dyDescent="0.25">
      <c r="D818" s="13"/>
      <c r="E818" s="13"/>
      <c r="F818" s="13"/>
      <c r="G818" s="13"/>
      <c r="H818" s="42"/>
      <c r="I818" s="42"/>
      <c r="J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</row>
    <row r="819" spans="4:25" ht="15.75" customHeight="1" x14ac:dyDescent="0.25">
      <c r="D819" s="13"/>
      <c r="E819" s="13"/>
      <c r="F819" s="13"/>
      <c r="G819" s="13"/>
      <c r="H819" s="42"/>
      <c r="I819" s="42"/>
      <c r="J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</row>
    <row r="820" spans="4:25" ht="15.75" customHeight="1" x14ac:dyDescent="0.25">
      <c r="D820" s="13"/>
      <c r="E820" s="13"/>
      <c r="F820" s="13"/>
      <c r="G820" s="13"/>
      <c r="H820" s="42"/>
      <c r="I820" s="42"/>
      <c r="J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</row>
    <row r="821" spans="4:25" ht="15.75" customHeight="1" x14ac:dyDescent="0.25">
      <c r="D821" s="13"/>
      <c r="E821" s="13"/>
      <c r="F821" s="13"/>
      <c r="G821" s="13"/>
      <c r="H821" s="42"/>
      <c r="I821" s="42"/>
      <c r="J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</row>
    <row r="822" spans="4:25" ht="15.75" customHeight="1" x14ac:dyDescent="0.25">
      <c r="D822" s="13"/>
      <c r="E822" s="13"/>
      <c r="F822" s="13"/>
      <c r="G822" s="13"/>
      <c r="H822" s="42"/>
      <c r="I822" s="42"/>
      <c r="J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</row>
    <row r="823" spans="4:25" ht="15.75" customHeight="1" x14ac:dyDescent="0.25">
      <c r="D823" s="13"/>
      <c r="E823" s="13"/>
      <c r="F823" s="13"/>
      <c r="G823" s="13"/>
      <c r="H823" s="42"/>
      <c r="I823" s="42"/>
      <c r="J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</row>
    <row r="824" spans="4:25" ht="15.75" customHeight="1" x14ac:dyDescent="0.25">
      <c r="D824" s="13"/>
      <c r="E824" s="13"/>
      <c r="F824" s="13"/>
      <c r="G824" s="13"/>
      <c r="H824" s="42"/>
      <c r="I824" s="42"/>
      <c r="J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</row>
    <row r="825" spans="4:25" ht="15.75" customHeight="1" x14ac:dyDescent="0.25">
      <c r="D825" s="13"/>
      <c r="E825" s="13"/>
      <c r="F825" s="13"/>
      <c r="G825" s="13"/>
      <c r="H825" s="42"/>
      <c r="I825" s="42"/>
      <c r="J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</row>
    <row r="826" spans="4:25" ht="15.75" customHeight="1" x14ac:dyDescent="0.25">
      <c r="D826" s="13"/>
      <c r="E826" s="13"/>
      <c r="F826" s="13"/>
      <c r="G826" s="13"/>
      <c r="H826" s="42"/>
      <c r="I826" s="42"/>
      <c r="J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</row>
    <row r="827" spans="4:25" ht="15.75" customHeight="1" x14ac:dyDescent="0.25">
      <c r="D827" s="13"/>
      <c r="E827" s="13"/>
      <c r="F827" s="13"/>
      <c r="G827" s="13"/>
      <c r="H827" s="42"/>
      <c r="I827" s="42"/>
      <c r="J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</row>
    <row r="828" spans="4:25" ht="15.75" customHeight="1" x14ac:dyDescent="0.25">
      <c r="D828" s="13"/>
      <c r="E828" s="13"/>
      <c r="F828" s="13"/>
      <c r="G828" s="13"/>
      <c r="H828" s="42"/>
      <c r="I828" s="42"/>
      <c r="J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</row>
    <row r="829" spans="4:25" ht="15.75" customHeight="1" x14ac:dyDescent="0.25">
      <c r="D829" s="13"/>
      <c r="E829" s="13"/>
      <c r="F829" s="13"/>
      <c r="G829" s="13"/>
      <c r="H829" s="42"/>
      <c r="I829" s="42"/>
      <c r="J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</row>
    <row r="830" spans="4:25" ht="15.75" customHeight="1" x14ac:dyDescent="0.25">
      <c r="D830" s="13"/>
      <c r="E830" s="13"/>
      <c r="F830" s="13"/>
      <c r="G830" s="13"/>
      <c r="H830" s="42"/>
      <c r="I830" s="42"/>
      <c r="J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</row>
    <row r="831" spans="4:25" ht="15.75" customHeight="1" x14ac:dyDescent="0.25">
      <c r="D831" s="13"/>
      <c r="E831" s="13"/>
      <c r="F831" s="13"/>
      <c r="G831" s="13"/>
      <c r="H831" s="42"/>
      <c r="I831" s="42"/>
      <c r="J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</row>
    <row r="832" spans="4:25" ht="15.75" customHeight="1" x14ac:dyDescent="0.25">
      <c r="D832" s="13"/>
      <c r="E832" s="13"/>
      <c r="F832" s="13"/>
      <c r="G832" s="13"/>
      <c r="H832" s="42"/>
      <c r="I832" s="42"/>
      <c r="J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</row>
    <row r="833" spans="4:25" ht="15.75" customHeight="1" x14ac:dyDescent="0.25">
      <c r="D833" s="13"/>
      <c r="E833" s="13"/>
      <c r="F833" s="13"/>
      <c r="G833" s="13"/>
      <c r="H833" s="42"/>
      <c r="I833" s="42"/>
      <c r="J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</row>
    <row r="834" spans="4:25" ht="15.75" customHeight="1" x14ac:dyDescent="0.25">
      <c r="D834" s="13"/>
      <c r="E834" s="13"/>
      <c r="F834" s="13"/>
      <c r="G834" s="13"/>
      <c r="H834" s="42"/>
      <c r="I834" s="42"/>
      <c r="J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</row>
    <row r="835" spans="4:25" ht="15.75" customHeight="1" x14ac:dyDescent="0.25">
      <c r="D835" s="13"/>
      <c r="E835" s="13"/>
      <c r="F835" s="13"/>
      <c r="G835" s="13"/>
      <c r="H835" s="42"/>
      <c r="I835" s="42"/>
      <c r="J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</row>
    <row r="836" spans="4:25" ht="15.75" customHeight="1" x14ac:dyDescent="0.25">
      <c r="D836" s="13"/>
      <c r="E836" s="13"/>
      <c r="F836" s="13"/>
      <c r="G836" s="13"/>
      <c r="H836" s="42"/>
      <c r="I836" s="42"/>
      <c r="J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</row>
    <row r="837" spans="4:25" ht="15.75" customHeight="1" x14ac:dyDescent="0.25">
      <c r="D837" s="13"/>
      <c r="E837" s="13"/>
      <c r="F837" s="13"/>
      <c r="G837" s="13"/>
      <c r="H837" s="42"/>
      <c r="I837" s="42"/>
      <c r="J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</row>
    <row r="838" spans="4:25" ht="15.75" customHeight="1" x14ac:dyDescent="0.25">
      <c r="D838" s="13"/>
      <c r="E838" s="13"/>
      <c r="F838" s="13"/>
      <c r="G838" s="13"/>
      <c r="H838" s="42"/>
      <c r="I838" s="42"/>
      <c r="J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</row>
    <row r="839" spans="4:25" ht="15.75" customHeight="1" x14ac:dyDescent="0.25">
      <c r="D839" s="13"/>
      <c r="E839" s="13"/>
      <c r="F839" s="13"/>
      <c r="G839" s="13"/>
      <c r="H839" s="42"/>
      <c r="I839" s="42"/>
      <c r="J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</row>
    <row r="840" spans="4:25" ht="15.75" customHeight="1" x14ac:dyDescent="0.25">
      <c r="D840" s="13"/>
      <c r="E840" s="13"/>
      <c r="F840" s="13"/>
      <c r="G840" s="13"/>
      <c r="H840" s="42"/>
      <c r="I840" s="42"/>
      <c r="J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</row>
    <row r="841" spans="4:25" ht="15.75" customHeight="1" x14ac:dyDescent="0.25">
      <c r="D841" s="13"/>
      <c r="E841" s="13"/>
      <c r="F841" s="13"/>
      <c r="G841" s="13"/>
      <c r="H841" s="42"/>
      <c r="I841" s="42"/>
      <c r="J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</row>
    <row r="842" spans="4:25" ht="15.75" customHeight="1" x14ac:dyDescent="0.25">
      <c r="D842" s="13"/>
      <c r="E842" s="13"/>
      <c r="F842" s="13"/>
      <c r="G842" s="13"/>
      <c r="H842" s="42"/>
      <c r="I842" s="42"/>
      <c r="J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</row>
    <row r="843" spans="4:25" ht="15.75" customHeight="1" x14ac:dyDescent="0.25">
      <c r="D843" s="13"/>
      <c r="E843" s="13"/>
      <c r="F843" s="13"/>
      <c r="G843" s="13"/>
      <c r="H843" s="42"/>
      <c r="I843" s="42"/>
      <c r="J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</row>
    <row r="844" spans="4:25" ht="15.75" customHeight="1" x14ac:dyDescent="0.25">
      <c r="D844" s="13"/>
      <c r="E844" s="13"/>
      <c r="F844" s="13"/>
      <c r="G844" s="13"/>
      <c r="H844" s="42"/>
      <c r="I844" s="42"/>
      <c r="J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</row>
    <row r="845" spans="4:25" ht="15.75" customHeight="1" x14ac:dyDescent="0.25">
      <c r="D845" s="13"/>
      <c r="E845" s="13"/>
      <c r="F845" s="13"/>
      <c r="G845" s="13"/>
      <c r="H845" s="42"/>
      <c r="I845" s="42"/>
      <c r="J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</row>
    <row r="846" spans="4:25" ht="15.75" customHeight="1" x14ac:dyDescent="0.25">
      <c r="D846" s="13"/>
      <c r="E846" s="13"/>
      <c r="F846" s="13"/>
      <c r="G846" s="13"/>
      <c r="H846" s="42"/>
      <c r="I846" s="42"/>
      <c r="J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</row>
    <row r="847" spans="4:25" ht="15.75" customHeight="1" x14ac:dyDescent="0.25">
      <c r="D847" s="13"/>
      <c r="E847" s="13"/>
      <c r="F847" s="13"/>
      <c r="G847" s="13"/>
      <c r="H847" s="42"/>
      <c r="I847" s="42"/>
      <c r="J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</row>
    <row r="848" spans="4:25" ht="15.75" customHeight="1" x14ac:dyDescent="0.25">
      <c r="D848" s="13"/>
      <c r="E848" s="13"/>
      <c r="F848" s="13"/>
      <c r="G848" s="13"/>
      <c r="H848" s="42"/>
      <c r="I848" s="42"/>
      <c r="J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</row>
    <row r="849" spans="4:25" ht="15.75" customHeight="1" x14ac:dyDescent="0.25">
      <c r="D849" s="13"/>
      <c r="E849" s="13"/>
      <c r="F849" s="13"/>
      <c r="G849" s="13"/>
      <c r="H849" s="42"/>
      <c r="I849" s="42"/>
      <c r="J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</row>
    <row r="850" spans="4:25" ht="15.75" customHeight="1" x14ac:dyDescent="0.25">
      <c r="D850" s="13"/>
      <c r="E850" s="13"/>
      <c r="F850" s="13"/>
      <c r="G850" s="13"/>
      <c r="H850" s="42"/>
      <c r="I850" s="42"/>
      <c r="J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</row>
    <row r="851" spans="4:25" ht="15.75" customHeight="1" x14ac:dyDescent="0.25">
      <c r="D851" s="13"/>
      <c r="E851" s="13"/>
      <c r="F851" s="13"/>
      <c r="G851" s="13"/>
      <c r="H851" s="42"/>
      <c r="I851" s="42"/>
      <c r="J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</row>
    <row r="852" spans="4:25" ht="15.75" customHeight="1" x14ac:dyDescent="0.25">
      <c r="D852" s="13"/>
      <c r="E852" s="13"/>
      <c r="F852" s="13"/>
      <c r="G852" s="13"/>
      <c r="H852" s="42"/>
      <c r="I852" s="42"/>
      <c r="J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</row>
    <row r="853" spans="4:25" ht="15.75" customHeight="1" x14ac:dyDescent="0.25">
      <c r="D853" s="13"/>
      <c r="E853" s="13"/>
      <c r="F853" s="13"/>
      <c r="G853" s="13"/>
      <c r="H853" s="42"/>
      <c r="I853" s="42"/>
      <c r="J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</row>
    <row r="854" spans="4:25" ht="15.75" customHeight="1" x14ac:dyDescent="0.25">
      <c r="D854" s="13"/>
      <c r="E854" s="13"/>
      <c r="F854" s="13"/>
      <c r="G854" s="13"/>
      <c r="H854" s="42"/>
      <c r="I854" s="42"/>
      <c r="J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</row>
    <row r="855" spans="4:25" ht="15.75" customHeight="1" x14ac:dyDescent="0.25">
      <c r="D855" s="13"/>
      <c r="E855" s="13"/>
      <c r="F855" s="13"/>
      <c r="G855" s="13"/>
      <c r="H855" s="42"/>
      <c r="I855" s="42"/>
      <c r="J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</row>
    <row r="856" spans="4:25" ht="15.75" customHeight="1" x14ac:dyDescent="0.25">
      <c r="D856" s="13"/>
      <c r="E856" s="13"/>
      <c r="F856" s="13"/>
      <c r="G856" s="13"/>
      <c r="H856" s="42"/>
      <c r="I856" s="42"/>
      <c r="J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</row>
    <row r="857" spans="4:25" ht="15.75" customHeight="1" x14ac:dyDescent="0.25">
      <c r="D857" s="13"/>
      <c r="E857" s="13"/>
      <c r="F857" s="13"/>
      <c r="G857" s="13"/>
      <c r="H857" s="42"/>
      <c r="I857" s="42"/>
      <c r="J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</row>
    <row r="858" spans="4:25" ht="15.75" customHeight="1" x14ac:dyDescent="0.25">
      <c r="D858" s="13"/>
      <c r="E858" s="13"/>
      <c r="F858" s="13"/>
      <c r="G858" s="13"/>
      <c r="H858" s="42"/>
      <c r="I858" s="42"/>
      <c r="J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</row>
    <row r="859" spans="4:25" ht="15.75" customHeight="1" x14ac:dyDescent="0.25">
      <c r="D859" s="13"/>
      <c r="E859" s="13"/>
      <c r="F859" s="13"/>
      <c r="G859" s="13"/>
      <c r="H859" s="42"/>
      <c r="I859" s="42"/>
      <c r="J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</row>
    <row r="860" spans="4:25" ht="15.75" customHeight="1" x14ac:dyDescent="0.25">
      <c r="D860" s="13"/>
      <c r="E860" s="13"/>
      <c r="F860" s="13"/>
      <c r="G860" s="13"/>
      <c r="H860" s="42"/>
      <c r="I860" s="42"/>
      <c r="J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</row>
    <row r="861" spans="4:25" ht="15.75" customHeight="1" x14ac:dyDescent="0.25">
      <c r="D861" s="13"/>
      <c r="E861" s="13"/>
      <c r="F861" s="13"/>
      <c r="G861" s="13"/>
      <c r="H861" s="42"/>
      <c r="I861" s="42"/>
      <c r="J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</row>
    <row r="862" spans="4:25" ht="15.75" customHeight="1" x14ac:dyDescent="0.25">
      <c r="D862" s="13"/>
      <c r="E862" s="13"/>
      <c r="F862" s="13"/>
      <c r="G862" s="13"/>
      <c r="H862" s="42"/>
      <c r="I862" s="42"/>
      <c r="J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</row>
    <row r="863" spans="4:25" ht="15.75" customHeight="1" x14ac:dyDescent="0.25">
      <c r="D863" s="13"/>
      <c r="E863" s="13"/>
      <c r="F863" s="13"/>
      <c r="G863" s="13"/>
      <c r="H863" s="42"/>
      <c r="I863" s="42"/>
      <c r="J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</row>
    <row r="864" spans="4:25" ht="15.75" customHeight="1" x14ac:dyDescent="0.25">
      <c r="D864" s="13"/>
      <c r="E864" s="13"/>
      <c r="F864" s="13"/>
      <c r="G864" s="13"/>
      <c r="H864" s="42"/>
      <c r="I864" s="42"/>
      <c r="J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</row>
    <row r="865" spans="4:25" ht="15.75" customHeight="1" x14ac:dyDescent="0.25">
      <c r="D865" s="13"/>
      <c r="E865" s="13"/>
      <c r="F865" s="13"/>
      <c r="G865" s="13"/>
      <c r="H865" s="42"/>
      <c r="I865" s="42"/>
      <c r="J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</row>
    <row r="866" spans="4:25" ht="15.75" customHeight="1" x14ac:dyDescent="0.25">
      <c r="D866" s="13"/>
      <c r="E866" s="13"/>
      <c r="F866" s="13"/>
      <c r="G866" s="13"/>
      <c r="H866" s="42"/>
      <c r="I866" s="42"/>
      <c r="J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</row>
    <row r="867" spans="4:25" ht="15.75" customHeight="1" x14ac:dyDescent="0.25">
      <c r="D867" s="13"/>
      <c r="E867" s="13"/>
      <c r="F867" s="13"/>
      <c r="G867" s="13"/>
      <c r="H867" s="42"/>
      <c r="I867" s="42"/>
      <c r="J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</row>
    <row r="868" spans="4:25" ht="15.75" customHeight="1" x14ac:dyDescent="0.25">
      <c r="D868" s="13"/>
      <c r="E868" s="13"/>
      <c r="F868" s="13"/>
      <c r="G868" s="13"/>
      <c r="H868" s="42"/>
      <c r="I868" s="42"/>
      <c r="J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</row>
    <row r="869" spans="4:25" ht="15.75" customHeight="1" x14ac:dyDescent="0.25">
      <c r="D869" s="13"/>
      <c r="E869" s="13"/>
      <c r="F869" s="13"/>
      <c r="G869" s="13"/>
      <c r="H869" s="42"/>
      <c r="I869" s="42"/>
      <c r="J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</row>
    <row r="870" spans="4:25" ht="15.75" customHeight="1" x14ac:dyDescent="0.25">
      <c r="D870" s="13"/>
      <c r="E870" s="13"/>
      <c r="F870" s="13"/>
      <c r="G870" s="13"/>
      <c r="H870" s="42"/>
      <c r="I870" s="42"/>
      <c r="J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</row>
    <row r="871" spans="4:25" ht="15.75" customHeight="1" x14ac:dyDescent="0.25">
      <c r="D871" s="13"/>
      <c r="E871" s="13"/>
      <c r="F871" s="13"/>
      <c r="G871" s="13"/>
      <c r="H871" s="42"/>
      <c r="I871" s="42"/>
      <c r="J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</row>
    <row r="872" spans="4:25" ht="15.75" customHeight="1" x14ac:dyDescent="0.25">
      <c r="D872" s="13"/>
      <c r="E872" s="13"/>
      <c r="F872" s="13"/>
      <c r="G872" s="13"/>
      <c r="H872" s="42"/>
      <c r="I872" s="42"/>
      <c r="J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</row>
    <row r="873" spans="4:25" ht="15.75" customHeight="1" x14ac:dyDescent="0.25">
      <c r="D873" s="13"/>
      <c r="E873" s="13"/>
      <c r="F873" s="13"/>
      <c r="G873" s="13"/>
      <c r="H873" s="42"/>
      <c r="I873" s="42"/>
      <c r="J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</row>
    <row r="874" spans="4:25" ht="15.75" customHeight="1" x14ac:dyDescent="0.25">
      <c r="D874" s="13"/>
      <c r="E874" s="13"/>
      <c r="F874" s="13"/>
      <c r="G874" s="13"/>
      <c r="H874" s="42"/>
      <c r="I874" s="42"/>
      <c r="J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</row>
    <row r="875" spans="4:25" ht="15.75" customHeight="1" x14ac:dyDescent="0.25">
      <c r="D875" s="13"/>
      <c r="E875" s="13"/>
      <c r="F875" s="13"/>
      <c r="G875" s="13"/>
      <c r="H875" s="42"/>
      <c r="I875" s="42"/>
      <c r="J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</row>
    <row r="876" spans="4:25" ht="15.75" customHeight="1" x14ac:dyDescent="0.25">
      <c r="D876" s="13"/>
      <c r="E876" s="13"/>
      <c r="F876" s="13"/>
      <c r="G876" s="13"/>
      <c r="H876" s="42"/>
      <c r="I876" s="42"/>
      <c r="J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</row>
    <row r="877" spans="4:25" ht="15.75" customHeight="1" x14ac:dyDescent="0.25">
      <c r="D877" s="13"/>
      <c r="E877" s="13"/>
      <c r="F877" s="13"/>
      <c r="G877" s="13"/>
      <c r="H877" s="42"/>
      <c r="I877" s="42"/>
      <c r="J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</row>
    <row r="878" spans="4:25" ht="15.75" customHeight="1" x14ac:dyDescent="0.25">
      <c r="D878" s="13"/>
      <c r="E878" s="13"/>
      <c r="F878" s="13"/>
      <c r="G878" s="13"/>
      <c r="H878" s="42"/>
      <c r="I878" s="42"/>
      <c r="J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</row>
    <row r="879" spans="4:25" ht="15.75" customHeight="1" x14ac:dyDescent="0.25">
      <c r="D879" s="13"/>
      <c r="E879" s="13"/>
      <c r="F879" s="13"/>
      <c r="G879" s="13"/>
      <c r="H879" s="42"/>
      <c r="I879" s="42"/>
      <c r="J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</row>
    <row r="880" spans="4:25" ht="15.75" customHeight="1" x14ac:dyDescent="0.25">
      <c r="D880" s="13"/>
      <c r="E880" s="13"/>
      <c r="F880" s="13"/>
      <c r="G880" s="13"/>
      <c r="H880" s="42"/>
      <c r="I880" s="42"/>
      <c r="J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</row>
    <row r="881" spans="4:25" ht="15.75" customHeight="1" x14ac:dyDescent="0.25">
      <c r="D881" s="13"/>
      <c r="E881" s="13"/>
      <c r="F881" s="13"/>
      <c r="G881" s="13"/>
      <c r="H881" s="42"/>
      <c r="I881" s="42"/>
      <c r="J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</row>
    <row r="882" spans="4:25" ht="15.75" customHeight="1" x14ac:dyDescent="0.25">
      <c r="D882" s="13"/>
      <c r="E882" s="13"/>
      <c r="F882" s="13"/>
      <c r="G882" s="13"/>
      <c r="H882" s="42"/>
      <c r="I882" s="42"/>
      <c r="J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</row>
    <row r="883" spans="4:25" ht="15.75" customHeight="1" x14ac:dyDescent="0.25">
      <c r="D883" s="13"/>
      <c r="E883" s="13"/>
      <c r="F883" s="13"/>
      <c r="G883" s="13"/>
      <c r="H883" s="42"/>
      <c r="I883" s="42"/>
      <c r="J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</row>
    <row r="884" spans="4:25" ht="15.75" customHeight="1" x14ac:dyDescent="0.25">
      <c r="D884" s="13"/>
      <c r="E884" s="13"/>
      <c r="F884" s="13"/>
      <c r="G884" s="13"/>
      <c r="H884" s="42"/>
      <c r="I884" s="42"/>
      <c r="J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</row>
    <row r="885" spans="4:25" ht="15.75" customHeight="1" x14ac:dyDescent="0.25">
      <c r="D885" s="13"/>
      <c r="E885" s="13"/>
      <c r="F885" s="13"/>
      <c r="G885" s="13"/>
      <c r="H885" s="42"/>
      <c r="I885" s="42"/>
      <c r="J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</row>
    <row r="886" spans="4:25" ht="15.75" customHeight="1" x14ac:dyDescent="0.25">
      <c r="D886" s="13"/>
      <c r="E886" s="13"/>
      <c r="F886" s="13"/>
      <c r="G886" s="13"/>
      <c r="H886" s="42"/>
      <c r="I886" s="42"/>
      <c r="J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</row>
    <row r="887" spans="4:25" ht="15.75" customHeight="1" x14ac:dyDescent="0.25">
      <c r="D887" s="13"/>
      <c r="E887" s="13"/>
      <c r="F887" s="13"/>
      <c r="G887" s="13"/>
      <c r="H887" s="42"/>
      <c r="I887" s="42"/>
      <c r="J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</row>
    <row r="888" spans="4:25" ht="15.75" customHeight="1" x14ac:dyDescent="0.25">
      <c r="D888" s="13"/>
      <c r="E888" s="13"/>
      <c r="F888" s="13"/>
      <c r="G888" s="13"/>
      <c r="H888" s="42"/>
      <c r="I888" s="42"/>
      <c r="J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</row>
    <row r="889" spans="4:25" ht="15.75" customHeight="1" x14ac:dyDescent="0.25">
      <c r="D889" s="13"/>
      <c r="E889" s="13"/>
      <c r="F889" s="13"/>
      <c r="G889" s="13"/>
      <c r="H889" s="42"/>
      <c r="I889" s="42"/>
      <c r="J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</row>
    <row r="890" spans="4:25" ht="15.75" customHeight="1" x14ac:dyDescent="0.25">
      <c r="D890" s="13"/>
      <c r="E890" s="13"/>
      <c r="F890" s="13"/>
      <c r="G890" s="13"/>
      <c r="H890" s="42"/>
      <c r="I890" s="42"/>
      <c r="J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</row>
    <row r="891" spans="4:25" ht="15.75" customHeight="1" x14ac:dyDescent="0.25">
      <c r="D891" s="13"/>
      <c r="E891" s="13"/>
      <c r="F891" s="13"/>
      <c r="G891" s="13"/>
      <c r="H891" s="42"/>
      <c r="I891" s="42"/>
      <c r="J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</row>
    <row r="892" spans="4:25" ht="15.75" customHeight="1" x14ac:dyDescent="0.25">
      <c r="D892" s="13"/>
      <c r="E892" s="13"/>
      <c r="F892" s="13"/>
      <c r="G892" s="13"/>
      <c r="H892" s="42"/>
      <c r="I892" s="42"/>
      <c r="J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</row>
    <row r="893" spans="4:25" ht="15.75" customHeight="1" x14ac:dyDescent="0.25">
      <c r="D893" s="13"/>
      <c r="E893" s="13"/>
      <c r="F893" s="13"/>
      <c r="G893" s="13"/>
      <c r="H893" s="42"/>
      <c r="I893" s="42"/>
      <c r="J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</row>
    <row r="894" spans="4:25" ht="15.75" customHeight="1" x14ac:dyDescent="0.25">
      <c r="D894" s="13"/>
      <c r="E894" s="13"/>
      <c r="F894" s="13"/>
      <c r="G894" s="13"/>
      <c r="H894" s="42"/>
      <c r="I894" s="42"/>
      <c r="J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</row>
    <row r="895" spans="4:25" ht="15.75" customHeight="1" x14ac:dyDescent="0.25">
      <c r="D895" s="13"/>
      <c r="E895" s="13"/>
      <c r="F895" s="13"/>
      <c r="G895" s="13"/>
      <c r="H895" s="42"/>
      <c r="I895" s="42"/>
      <c r="J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</row>
    <row r="896" spans="4:25" ht="15.75" customHeight="1" x14ac:dyDescent="0.25">
      <c r="D896" s="13"/>
      <c r="E896" s="13"/>
      <c r="F896" s="13"/>
      <c r="G896" s="13"/>
      <c r="H896" s="42"/>
      <c r="I896" s="42"/>
      <c r="J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</row>
    <row r="897" spans="4:25" ht="15.75" customHeight="1" x14ac:dyDescent="0.25">
      <c r="D897" s="13"/>
      <c r="E897" s="13"/>
      <c r="F897" s="13"/>
      <c r="G897" s="13"/>
      <c r="H897" s="42"/>
      <c r="I897" s="42"/>
      <c r="J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</row>
    <row r="898" spans="4:25" ht="15.75" customHeight="1" x14ac:dyDescent="0.25">
      <c r="D898" s="13"/>
      <c r="E898" s="13"/>
      <c r="F898" s="13"/>
      <c r="G898" s="13"/>
      <c r="H898" s="42"/>
      <c r="I898" s="42"/>
      <c r="J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</row>
    <row r="899" spans="4:25" ht="15.75" customHeight="1" x14ac:dyDescent="0.25">
      <c r="D899" s="13"/>
      <c r="E899" s="13"/>
      <c r="F899" s="13"/>
      <c r="G899" s="13"/>
      <c r="H899" s="42"/>
      <c r="I899" s="42"/>
      <c r="J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</row>
    <row r="900" spans="4:25" ht="15.75" customHeight="1" x14ac:dyDescent="0.25">
      <c r="D900" s="13"/>
      <c r="E900" s="13"/>
      <c r="F900" s="13"/>
      <c r="G900" s="13"/>
      <c r="H900" s="42"/>
      <c r="I900" s="42"/>
      <c r="J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</row>
    <row r="901" spans="4:25" ht="15.75" customHeight="1" x14ac:dyDescent="0.25">
      <c r="D901" s="13"/>
      <c r="E901" s="13"/>
      <c r="F901" s="13"/>
      <c r="G901" s="13"/>
      <c r="H901" s="42"/>
      <c r="I901" s="42"/>
      <c r="J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</row>
    <row r="902" spans="4:25" ht="15.75" customHeight="1" x14ac:dyDescent="0.25">
      <c r="D902" s="13"/>
      <c r="E902" s="13"/>
      <c r="F902" s="13"/>
      <c r="G902" s="13"/>
      <c r="H902" s="42"/>
      <c r="I902" s="42"/>
      <c r="J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</row>
    <row r="903" spans="4:25" ht="15.75" customHeight="1" x14ac:dyDescent="0.25">
      <c r="D903" s="13"/>
      <c r="E903" s="13"/>
      <c r="F903" s="13"/>
      <c r="G903" s="13"/>
      <c r="H903" s="42"/>
      <c r="I903" s="42"/>
      <c r="J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</row>
    <row r="904" spans="4:25" ht="15.75" customHeight="1" x14ac:dyDescent="0.25">
      <c r="D904" s="13"/>
      <c r="E904" s="13"/>
      <c r="F904" s="13"/>
      <c r="G904" s="13"/>
      <c r="H904" s="42"/>
      <c r="I904" s="42"/>
      <c r="J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</row>
    <row r="905" spans="4:25" ht="15.75" customHeight="1" x14ac:dyDescent="0.25">
      <c r="D905" s="13"/>
      <c r="E905" s="13"/>
      <c r="F905" s="13"/>
      <c r="G905" s="13"/>
      <c r="H905" s="42"/>
      <c r="I905" s="42"/>
      <c r="J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</row>
    <row r="906" spans="4:25" ht="15.75" customHeight="1" x14ac:dyDescent="0.25">
      <c r="D906" s="13"/>
      <c r="E906" s="13"/>
      <c r="F906" s="13"/>
      <c r="G906" s="13"/>
      <c r="H906" s="42"/>
      <c r="I906" s="42"/>
      <c r="J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</row>
    <row r="907" spans="4:25" ht="15.75" customHeight="1" x14ac:dyDescent="0.25">
      <c r="D907" s="13"/>
      <c r="E907" s="13"/>
      <c r="F907" s="13"/>
      <c r="G907" s="13"/>
      <c r="H907" s="42"/>
      <c r="I907" s="42"/>
      <c r="J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</row>
    <row r="908" spans="4:25" ht="15.75" customHeight="1" x14ac:dyDescent="0.25">
      <c r="D908" s="13"/>
      <c r="E908" s="13"/>
      <c r="F908" s="13"/>
      <c r="G908" s="13"/>
      <c r="H908" s="42"/>
      <c r="I908" s="42"/>
      <c r="J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</row>
    <row r="909" spans="4:25" ht="15.75" customHeight="1" x14ac:dyDescent="0.25">
      <c r="D909" s="13"/>
      <c r="E909" s="13"/>
      <c r="F909" s="13"/>
      <c r="G909" s="13"/>
      <c r="H909" s="42"/>
      <c r="I909" s="42"/>
      <c r="J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</row>
    <row r="910" spans="4:25" ht="15.75" customHeight="1" x14ac:dyDescent="0.25">
      <c r="D910" s="13"/>
      <c r="E910" s="13"/>
      <c r="F910" s="13"/>
      <c r="G910" s="13"/>
      <c r="H910" s="42"/>
      <c r="I910" s="42"/>
      <c r="J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</row>
    <row r="911" spans="4:25" ht="15.75" customHeight="1" x14ac:dyDescent="0.25">
      <c r="D911" s="13"/>
      <c r="E911" s="13"/>
      <c r="F911" s="13"/>
      <c r="G911" s="13"/>
      <c r="H911" s="42"/>
      <c r="I911" s="42"/>
      <c r="J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</row>
    <row r="912" spans="4:25" ht="15.75" customHeight="1" x14ac:dyDescent="0.25">
      <c r="D912" s="13"/>
      <c r="E912" s="13"/>
      <c r="F912" s="13"/>
      <c r="G912" s="13"/>
      <c r="H912" s="42"/>
      <c r="I912" s="42"/>
      <c r="J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</row>
    <row r="913" spans="4:25" ht="15.75" customHeight="1" x14ac:dyDescent="0.25">
      <c r="D913" s="13"/>
      <c r="E913" s="13"/>
      <c r="F913" s="13"/>
      <c r="G913" s="13"/>
      <c r="H913" s="42"/>
      <c r="I913" s="42"/>
      <c r="J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</row>
    <row r="914" spans="4:25" ht="15.75" customHeight="1" x14ac:dyDescent="0.25">
      <c r="D914" s="13"/>
      <c r="E914" s="13"/>
      <c r="F914" s="13"/>
      <c r="G914" s="13"/>
      <c r="H914" s="42"/>
      <c r="I914" s="42"/>
      <c r="J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</row>
    <row r="915" spans="4:25" ht="15.75" customHeight="1" x14ac:dyDescent="0.25">
      <c r="D915" s="13"/>
      <c r="E915" s="13"/>
      <c r="F915" s="13"/>
      <c r="G915" s="13"/>
      <c r="H915" s="42"/>
      <c r="I915" s="42"/>
      <c r="J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</row>
    <row r="916" spans="4:25" ht="15.75" customHeight="1" x14ac:dyDescent="0.25">
      <c r="D916" s="13"/>
      <c r="E916" s="13"/>
      <c r="F916" s="13"/>
      <c r="G916" s="13"/>
      <c r="H916" s="42"/>
      <c r="I916" s="42"/>
      <c r="J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</row>
    <row r="917" spans="4:25" ht="15.75" customHeight="1" x14ac:dyDescent="0.25">
      <c r="D917" s="13"/>
      <c r="E917" s="13"/>
      <c r="F917" s="13"/>
      <c r="G917" s="13"/>
      <c r="H917" s="42"/>
      <c r="I917" s="42"/>
      <c r="J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</row>
    <row r="918" spans="4:25" ht="15.75" customHeight="1" x14ac:dyDescent="0.25">
      <c r="D918" s="13"/>
      <c r="E918" s="13"/>
      <c r="F918" s="13"/>
      <c r="G918" s="13"/>
      <c r="H918" s="42"/>
      <c r="I918" s="42"/>
      <c r="J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</row>
    <row r="919" spans="4:25" ht="15.75" customHeight="1" x14ac:dyDescent="0.25">
      <c r="D919" s="13"/>
      <c r="E919" s="13"/>
      <c r="F919" s="13"/>
      <c r="G919" s="13"/>
      <c r="H919" s="42"/>
      <c r="I919" s="42"/>
      <c r="J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</row>
    <row r="920" spans="4:25" ht="15.75" customHeight="1" x14ac:dyDescent="0.25">
      <c r="D920" s="13"/>
      <c r="E920" s="13"/>
      <c r="F920" s="13"/>
      <c r="G920" s="13"/>
      <c r="H920" s="42"/>
      <c r="I920" s="42"/>
      <c r="J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</row>
    <row r="921" spans="4:25" ht="15.75" customHeight="1" x14ac:dyDescent="0.25">
      <c r="D921" s="13"/>
      <c r="E921" s="13"/>
      <c r="F921" s="13"/>
      <c r="G921" s="13"/>
      <c r="H921" s="42"/>
      <c r="I921" s="42"/>
      <c r="J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</row>
    <row r="922" spans="4:25" ht="15.75" customHeight="1" x14ac:dyDescent="0.25">
      <c r="D922" s="13"/>
      <c r="E922" s="13"/>
      <c r="F922" s="13"/>
      <c r="G922" s="13"/>
      <c r="H922" s="42"/>
      <c r="I922" s="42"/>
      <c r="J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</row>
    <row r="923" spans="4:25" ht="15.75" customHeight="1" x14ac:dyDescent="0.25">
      <c r="D923" s="13"/>
      <c r="E923" s="13"/>
      <c r="F923" s="13"/>
      <c r="G923" s="13"/>
      <c r="H923" s="42"/>
      <c r="I923" s="42"/>
      <c r="J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</row>
    <row r="924" spans="4:25" ht="15.75" customHeight="1" x14ac:dyDescent="0.25">
      <c r="D924" s="13"/>
      <c r="E924" s="13"/>
      <c r="F924" s="13"/>
      <c r="G924" s="13"/>
      <c r="H924" s="42"/>
      <c r="I924" s="42"/>
      <c r="J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</row>
    <row r="925" spans="4:25" ht="15.75" customHeight="1" x14ac:dyDescent="0.25">
      <c r="D925" s="13"/>
      <c r="E925" s="13"/>
      <c r="F925" s="13"/>
      <c r="G925" s="13"/>
      <c r="H925" s="42"/>
      <c r="I925" s="42"/>
      <c r="J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</row>
    <row r="926" spans="4:25" ht="15.75" customHeight="1" x14ac:dyDescent="0.25">
      <c r="D926" s="13"/>
      <c r="E926" s="13"/>
      <c r="F926" s="13"/>
      <c r="G926" s="13"/>
      <c r="H926" s="42"/>
      <c r="I926" s="42"/>
      <c r="J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</row>
    <row r="927" spans="4:25" ht="15.75" customHeight="1" x14ac:dyDescent="0.25">
      <c r="D927" s="13"/>
      <c r="E927" s="13"/>
      <c r="F927" s="13"/>
      <c r="G927" s="13"/>
      <c r="H927" s="42"/>
      <c r="I927" s="42"/>
      <c r="J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</row>
    <row r="928" spans="4:25" ht="15.75" customHeight="1" x14ac:dyDescent="0.25">
      <c r="D928" s="13"/>
      <c r="E928" s="13"/>
      <c r="F928" s="13"/>
      <c r="G928" s="13"/>
      <c r="H928" s="42"/>
      <c r="I928" s="42"/>
      <c r="J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</row>
    <row r="929" spans="4:25" ht="15.75" customHeight="1" x14ac:dyDescent="0.25">
      <c r="D929" s="13"/>
      <c r="E929" s="13"/>
      <c r="F929" s="13"/>
      <c r="G929" s="13"/>
      <c r="H929" s="42"/>
      <c r="I929" s="42"/>
      <c r="J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</row>
    <row r="930" spans="4:25" ht="15.75" customHeight="1" x14ac:dyDescent="0.25">
      <c r="D930" s="13"/>
      <c r="E930" s="13"/>
      <c r="F930" s="13"/>
      <c r="G930" s="13"/>
      <c r="H930" s="42"/>
      <c r="I930" s="42"/>
      <c r="J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</row>
    <row r="931" spans="4:25" ht="15.75" customHeight="1" x14ac:dyDescent="0.25">
      <c r="D931" s="13"/>
      <c r="E931" s="13"/>
      <c r="F931" s="13"/>
      <c r="G931" s="13"/>
      <c r="H931" s="42"/>
      <c r="I931" s="42"/>
      <c r="J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</row>
    <row r="932" spans="4:25" ht="15.75" customHeight="1" x14ac:dyDescent="0.25">
      <c r="D932" s="13"/>
      <c r="E932" s="13"/>
      <c r="F932" s="13"/>
      <c r="G932" s="13"/>
      <c r="H932" s="42"/>
      <c r="I932" s="42"/>
      <c r="J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</row>
    <row r="933" spans="4:25" ht="15.75" customHeight="1" x14ac:dyDescent="0.25">
      <c r="D933" s="13"/>
      <c r="E933" s="13"/>
      <c r="F933" s="13"/>
      <c r="G933" s="13"/>
      <c r="H933" s="42"/>
      <c r="I933" s="42"/>
      <c r="J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</row>
    <row r="934" spans="4:25" ht="15.75" customHeight="1" x14ac:dyDescent="0.25">
      <c r="D934" s="13"/>
      <c r="E934" s="13"/>
      <c r="F934" s="13"/>
      <c r="G934" s="13"/>
      <c r="H934" s="42"/>
      <c r="I934" s="42"/>
      <c r="J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</row>
    <row r="935" spans="4:25" ht="15.75" customHeight="1" x14ac:dyDescent="0.25">
      <c r="D935" s="13"/>
      <c r="E935" s="13"/>
      <c r="F935" s="13"/>
      <c r="G935" s="13"/>
      <c r="H935" s="42"/>
      <c r="I935" s="42"/>
      <c r="J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</row>
    <row r="936" spans="4:25" ht="15.75" customHeight="1" x14ac:dyDescent="0.25">
      <c r="D936" s="13"/>
      <c r="E936" s="13"/>
      <c r="F936" s="13"/>
      <c r="G936" s="13"/>
      <c r="H936" s="42"/>
      <c r="I936" s="42"/>
      <c r="J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</row>
    <row r="937" spans="4:25" ht="15.75" customHeight="1" x14ac:dyDescent="0.25">
      <c r="D937" s="13"/>
      <c r="E937" s="13"/>
      <c r="F937" s="13"/>
      <c r="G937" s="13"/>
      <c r="H937" s="42"/>
      <c r="I937" s="42"/>
      <c r="J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</row>
    <row r="938" spans="4:25" ht="15.75" customHeight="1" x14ac:dyDescent="0.25">
      <c r="D938" s="13"/>
      <c r="E938" s="13"/>
      <c r="F938" s="13"/>
      <c r="G938" s="13"/>
      <c r="H938" s="42"/>
      <c r="I938" s="42"/>
      <c r="J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</row>
    <row r="939" spans="4:25" ht="15.75" customHeight="1" x14ac:dyDescent="0.25">
      <c r="D939" s="13"/>
      <c r="E939" s="13"/>
      <c r="F939" s="13"/>
      <c r="G939" s="13"/>
      <c r="H939" s="42"/>
      <c r="I939" s="42"/>
      <c r="J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</row>
    <row r="940" spans="4:25" ht="15.75" customHeight="1" x14ac:dyDescent="0.25">
      <c r="D940" s="13"/>
      <c r="E940" s="13"/>
      <c r="F940" s="13"/>
      <c r="G940" s="13"/>
      <c r="H940" s="42"/>
      <c r="I940" s="42"/>
      <c r="J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</row>
    <row r="941" spans="4:25" ht="15.75" customHeight="1" x14ac:dyDescent="0.25">
      <c r="D941" s="13"/>
      <c r="E941" s="13"/>
      <c r="F941" s="13"/>
      <c r="G941" s="13"/>
      <c r="H941" s="42"/>
      <c r="I941" s="42"/>
      <c r="J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</row>
    <row r="942" spans="4:25" ht="15.75" customHeight="1" x14ac:dyDescent="0.25">
      <c r="D942" s="13"/>
      <c r="E942" s="13"/>
      <c r="F942" s="13"/>
      <c r="G942" s="13"/>
      <c r="H942" s="42"/>
      <c r="I942" s="42"/>
      <c r="J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</row>
    <row r="943" spans="4:25" ht="15.75" customHeight="1" x14ac:dyDescent="0.25">
      <c r="D943" s="13"/>
      <c r="E943" s="13"/>
      <c r="F943" s="13"/>
      <c r="G943" s="13"/>
      <c r="H943" s="42"/>
      <c r="I943" s="42"/>
      <c r="J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</row>
    <row r="944" spans="4:25" ht="15.75" customHeight="1" x14ac:dyDescent="0.25">
      <c r="D944" s="13"/>
      <c r="E944" s="13"/>
      <c r="F944" s="13"/>
      <c r="G944" s="13"/>
      <c r="H944" s="42"/>
      <c r="I944" s="42"/>
      <c r="J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</row>
    <row r="945" spans="4:25" ht="15.75" customHeight="1" x14ac:dyDescent="0.25">
      <c r="D945" s="13"/>
      <c r="E945" s="13"/>
      <c r="F945" s="13"/>
      <c r="G945" s="13"/>
      <c r="H945" s="42"/>
      <c r="I945" s="42"/>
      <c r="J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</row>
    <row r="946" spans="4:25" ht="15.75" customHeight="1" x14ac:dyDescent="0.25">
      <c r="D946" s="13"/>
      <c r="E946" s="13"/>
      <c r="F946" s="13"/>
      <c r="G946" s="13"/>
      <c r="H946" s="42"/>
      <c r="I946" s="42"/>
      <c r="J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</row>
    <row r="947" spans="4:25" ht="15.75" customHeight="1" x14ac:dyDescent="0.25">
      <c r="D947" s="13"/>
      <c r="E947" s="13"/>
      <c r="F947" s="13"/>
      <c r="G947" s="13"/>
      <c r="H947" s="42"/>
      <c r="I947" s="42"/>
      <c r="J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</row>
    <row r="948" spans="4:25" ht="15.75" customHeight="1" x14ac:dyDescent="0.25">
      <c r="D948" s="13"/>
      <c r="E948" s="13"/>
      <c r="F948" s="13"/>
      <c r="G948" s="13"/>
      <c r="H948" s="42"/>
      <c r="I948" s="42"/>
      <c r="J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</row>
    <row r="949" spans="4:25" ht="15.75" customHeight="1" x14ac:dyDescent="0.25">
      <c r="D949" s="13"/>
      <c r="E949" s="13"/>
      <c r="F949" s="13"/>
      <c r="G949" s="13"/>
      <c r="H949" s="42"/>
      <c r="I949" s="42"/>
      <c r="J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</row>
    <row r="950" spans="4:25" ht="15.75" customHeight="1" x14ac:dyDescent="0.25">
      <c r="D950" s="13"/>
      <c r="E950" s="13"/>
      <c r="F950" s="13"/>
      <c r="G950" s="13"/>
      <c r="H950" s="42"/>
      <c r="I950" s="42"/>
      <c r="J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</row>
    <row r="951" spans="4:25" ht="15.75" customHeight="1" x14ac:dyDescent="0.25">
      <c r="D951" s="13"/>
      <c r="E951" s="13"/>
      <c r="F951" s="13"/>
      <c r="G951" s="13"/>
      <c r="H951" s="42"/>
      <c r="I951" s="42"/>
      <c r="J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</row>
    <row r="952" spans="4:25" ht="15.75" customHeight="1" x14ac:dyDescent="0.25">
      <c r="D952" s="13"/>
      <c r="E952" s="13"/>
      <c r="F952" s="13"/>
      <c r="G952" s="13"/>
      <c r="H952" s="42"/>
      <c r="I952" s="42"/>
      <c r="J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</row>
    <row r="953" spans="4:25" ht="15.75" customHeight="1" x14ac:dyDescent="0.25">
      <c r="D953" s="13"/>
      <c r="E953" s="13"/>
      <c r="F953" s="13"/>
      <c r="G953" s="13"/>
      <c r="H953" s="42"/>
      <c r="I953" s="42"/>
      <c r="J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</row>
    <row r="954" spans="4:25" ht="15.75" customHeight="1" x14ac:dyDescent="0.25">
      <c r="D954" s="13"/>
      <c r="E954" s="13"/>
      <c r="F954" s="13"/>
      <c r="G954" s="13"/>
      <c r="H954" s="42"/>
      <c r="I954" s="42"/>
      <c r="J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</row>
    <row r="955" spans="4:25" ht="15.75" customHeight="1" x14ac:dyDescent="0.25">
      <c r="D955" s="13"/>
      <c r="E955" s="13"/>
      <c r="F955" s="13"/>
      <c r="G955" s="13"/>
      <c r="H955" s="42"/>
      <c r="I955" s="42"/>
      <c r="J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</row>
    <row r="956" spans="4:25" ht="15.75" customHeight="1" x14ac:dyDescent="0.25">
      <c r="D956" s="13"/>
      <c r="E956" s="13"/>
      <c r="F956" s="13"/>
      <c r="G956" s="13"/>
      <c r="H956" s="42"/>
      <c r="I956" s="42"/>
      <c r="J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</row>
    <row r="957" spans="4:25" ht="15.75" customHeight="1" x14ac:dyDescent="0.25">
      <c r="D957" s="13"/>
      <c r="E957" s="13"/>
      <c r="F957" s="13"/>
      <c r="G957" s="13"/>
      <c r="H957" s="42"/>
      <c r="I957" s="42"/>
      <c r="J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</row>
    <row r="958" spans="4:25" ht="15.75" customHeight="1" x14ac:dyDescent="0.25">
      <c r="D958" s="13"/>
      <c r="E958" s="13"/>
      <c r="F958" s="13"/>
      <c r="G958" s="13"/>
      <c r="H958" s="42"/>
      <c r="I958" s="42"/>
      <c r="J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</row>
    <row r="959" spans="4:25" ht="15.75" customHeight="1" x14ac:dyDescent="0.25">
      <c r="D959" s="13"/>
      <c r="E959" s="13"/>
      <c r="F959" s="13"/>
      <c r="G959" s="13"/>
      <c r="H959" s="42"/>
      <c r="I959" s="42"/>
      <c r="J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</row>
    <row r="960" spans="4:25" ht="15.75" customHeight="1" x14ac:dyDescent="0.25">
      <c r="D960" s="13"/>
      <c r="E960" s="13"/>
      <c r="F960" s="13"/>
      <c r="G960" s="13"/>
      <c r="H960" s="42"/>
      <c r="I960" s="42"/>
      <c r="J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</row>
    <row r="961" spans="4:25" ht="15.75" customHeight="1" x14ac:dyDescent="0.25">
      <c r="D961" s="13"/>
      <c r="E961" s="13"/>
      <c r="F961" s="13"/>
      <c r="G961" s="13"/>
      <c r="H961" s="42"/>
      <c r="I961" s="42"/>
      <c r="J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</row>
    <row r="962" spans="4:25" ht="15.75" customHeight="1" x14ac:dyDescent="0.25">
      <c r="D962" s="13"/>
      <c r="E962" s="13"/>
      <c r="F962" s="13"/>
      <c r="G962" s="13"/>
      <c r="H962" s="42"/>
      <c r="I962" s="42"/>
      <c r="J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</row>
    <row r="963" spans="4:25" ht="15.75" customHeight="1" x14ac:dyDescent="0.25">
      <c r="D963" s="13"/>
      <c r="E963" s="13"/>
      <c r="F963" s="13"/>
      <c r="G963" s="13"/>
      <c r="H963" s="42"/>
      <c r="I963" s="42"/>
      <c r="J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</row>
    <row r="964" spans="4:25" ht="15.75" customHeight="1" x14ac:dyDescent="0.25">
      <c r="D964" s="13"/>
      <c r="E964" s="13"/>
      <c r="F964" s="13"/>
      <c r="G964" s="13"/>
      <c r="H964" s="42"/>
      <c r="I964" s="42"/>
      <c r="J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</row>
    <row r="965" spans="4:25" ht="15.75" customHeight="1" x14ac:dyDescent="0.25">
      <c r="D965" s="13"/>
      <c r="E965" s="13"/>
      <c r="F965" s="13"/>
      <c r="G965" s="13"/>
      <c r="H965" s="42"/>
      <c r="I965" s="42"/>
      <c r="J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</row>
    <row r="966" spans="4:25" ht="15.75" customHeight="1" x14ac:dyDescent="0.25">
      <c r="D966" s="13"/>
      <c r="E966" s="13"/>
      <c r="F966" s="13"/>
      <c r="G966" s="13"/>
      <c r="H966" s="42"/>
      <c r="I966" s="42"/>
      <c r="J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</row>
    <row r="967" spans="4:25" ht="15.75" customHeight="1" x14ac:dyDescent="0.25">
      <c r="D967" s="13"/>
      <c r="E967" s="13"/>
      <c r="F967" s="13"/>
      <c r="G967" s="13"/>
      <c r="H967" s="42"/>
      <c r="I967" s="42"/>
      <c r="J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</row>
    <row r="968" spans="4:25" ht="15.75" customHeight="1" x14ac:dyDescent="0.25">
      <c r="D968" s="13"/>
      <c r="E968" s="13"/>
      <c r="F968" s="13"/>
      <c r="G968" s="13"/>
      <c r="H968" s="42"/>
      <c r="I968" s="42"/>
      <c r="J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</row>
    <row r="969" spans="4:25" ht="15.75" customHeight="1" x14ac:dyDescent="0.25">
      <c r="D969" s="13"/>
      <c r="E969" s="13"/>
      <c r="F969" s="13"/>
      <c r="G969" s="13"/>
      <c r="H969" s="42"/>
      <c r="I969" s="42"/>
      <c r="J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</row>
    <row r="970" spans="4:25" ht="15.75" customHeight="1" x14ac:dyDescent="0.25">
      <c r="D970" s="13"/>
      <c r="E970" s="13"/>
      <c r="F970" s="13"/>
      <c r="G970" s="13"/>
      <c r="H970" s="42"/>
      <c r="I970" s="42"/>
      <c r="J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</row>
    <row r="971" spans="4:25" ht="15.75" customHeight="1" x14ac:dyDescent="0.25">
      <c r="D971" s="13"/>
      <c r="E971" s="13"/>
      <c r="F971" s="13"/>
      <c r="G971" s="13"/>
      <c r="H971" s="42"/>
      <c r="I971" s="42"/>
      <c r="J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</row>
    <row r="972" spans="4:25" ht="15.75" customHeight="1" x14ac:dyDescent="0.25">
      <c r="D972" s="13"/>
      <c r="E972" s="13"/>
      <c r="F972" s="13"/>
      <c r="G972" s="13"/>
      <c r="H972" s="42"/>
      <c r="I972" s="42"/>
      <c r="J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</row>
    <row r="973" spans="4:25" ht="15.75" customHeight="1" x14ac:dyDescent="0.25">
      <c r="D973" s="13"/>
      <c r="E973" s="13"/>
      <c r="F973" s="13"/>
      <c r="G973" s="13"/>
      <c r="H973" s="42"/>
      <c r="I973" s="42"/>
      <c r="J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</row>
    <row r="974" spans="4:25" ht="15.75" customHeight="1" x14ac:dyDescent="0.25">
      <c r="D974" s="13"/>
      <c r="E974" s="13"/>
      <c r="F974" s="13"/>
      <c r="G974" s="13"/>
      <c r="H974" s="42"/>
      <c r="I974" s="42"/>
      <c r="J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</row>
    <row r="975" spans="4:25" ht="15.75" customHeight="1" x14ac:dyDescent="0.25">
      <c r="D975" s="13"/>
      <c r="E975" s="13"/>
      <c r="F975" s="13"/>
      <c r="G975" s="13"/>
      <c r="H975" s="42"/>
      <c r="I975" s="42"/>
      <c r="J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</row>
    <row r="976" spans="4:25" ht="15.75" customHeight="1" x14ac:dyDescent="0.25">
      <c r="D976" s="13"/>
      <c r="E976" s="13"/>
      <c r="F976" s="13"/>
      <c r="G976" s="13"/>
      <c r="H976" s="42"/>
      <c r="I976" s="42"/>
      <c r="J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</row>
    <row r="977" spans="4:25" ht="15.75" customHeight="1" x14ac:dyDescent="0.25">
      <c r="D977" s="13"/>
      <c r="E977" s="13"/>
      <c r="F977" s="13"/>
      <c r="G977" s="13"/>
      <c r="H977" s="42"/>
      <c r="I977" s="42"/>
      <c r="J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</row>
    <row r="978" spans="4:25" ht="15.75" customHeight="1" x14ac:dyDescent="0.25">
      <c r="D978" s="13"/>
      <c r="E978" s="13"/>
      <c r="F978" s="13"/>
      <c r="G978" s="13"/>
      <c r="H978" s="42"/>
      <c r="I978" s="42"/>
      <c r="J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</row>
    <row r="979" spans="4:25" ht="15.75" customHeight="1" x14ac:dyDescent="0.25">
      <c r="D979" s="13"/>
      <c r="E979" s="13"/>
      <c r="F979" s="13"/>
      <c r="G979" s="13"/>
      <c r="H979" s="42"/>
      <c r="I979" s="42"/>
      <c r="J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</row>
    <row r="980" spans="4:25" ht="15.75" customHeight="1" x14ac:dyDescent="0.25">
      <c r="D980" s="13"/>
      <c r="E980" s="13"/>
      <c r="F980" s="13"/>
      <c r="G980" s="13"/>
      <c r="H980" s="42"/>
      <c r="I980" s="42"/>
      <c r="J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</row>
    <row r="981" spans="4:25" ht="15.75" customHeight="1" x14ac:dyDescent="0.25">
      <c r="D981" s="13"/>
      <c r="E981" s="13"/>
      <c r="F981" s="13"/>
      <c r="G981" s="13"/>
      <c r="H981" s="42"/>
      <c r="I981" s="42"/>
      <c r="J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</row>
    <row r="982" spans="4:25" ht="15.75" customHeight="1" x14ac:dyDescent="0.25">
      <c r="D982" s="13"/>
      <c r="E982" s="13"/>
      <c r="F982" s="13"/>
      <c r="G982" s="13"/>
      <c r="H982" s="42"/>
      <c r="I982" s="42"/>
      <c r="J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</row>
    <row r="983" spans="4:25" ht="15.75" customHeight="1" x14ac:dyDescent="0.25">
      <c r="D983" s="13"/>
      <c r="E983" s="13"/>
      <c r="F983" s="13"/>
      <c r="G983" s="13"/>
      <c r="H983" s="42"/>
      <c r="I983" s="42"/>
      <c r="J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</row>
    <row r="984" spans="4:25" ht="15.75" customHeight="1" x14ac:dyDescent="0.25">
      <c r="D984" s="13"/>
      <c r="E984" s="13"/>
      <c r="F984" s="13"/>
      <c r="G984" s="13"/>
      <c r="H984" s="42"/>
      <c r="I984" s="42"/>
      <c r="J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</row>
    <row r="985" spans="4:25" ht="15.75" customHeight="1" x14ac:dyDescent="0.25">
      <c r="D985" s="13"/>
      <c r="E985" s="13"/>
      <c r="F985" s="13"/>
      <c r="G985" s="13"/>
      <c r="H985" s="42"/>
      <c r="I985" s="42"/>
      <c r="J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</row>
    <row r="986" spans="4:25" ht="15.75" customHeight="1" x14ac:dyDescent="0.25">
      <c r="D986" s="13"/>
      <c r="E986" s="13"/>
      <c r="F986" s="13"/>
      <c r="G986" s="13"/>
      <c r="H986" s="42"/>
      <c r="I986" s="42"/>
      <c r="J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</row>
    <row r="987" spans="4:25" ht="15.75" customHeight="1" x14ac:dyDescent="0.25">
      <c r="D987" s="13"/>
      <c r="E987" s="13"/>
      <c r="F987" s="13"/>
      <c r="G987" s="13"/>
      <c r="H987" s="42"/>
      <c r="I987" s="42"/>
      <c r="J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</row>
    <row r="988" spans="4:25" ht="15.75" customHeight="1" x14ac:dyDescent="0.25">
      <c r="D988" s="13"/>
      <c r="E988" s="13"/>
      <c r="F988" s="13"/>
      <c r="G988" s="13"/>
      <c r="H988" s="42"/>
      <c r="I988" s="42"/>
      <c r="J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</row>
    <row r="989" spans="4:25" ht="15.75" customHeight="1" x14ac:dyDescent="0.25">
      <c r="D989" s="13"/>
      <c r="E989" s="13"/>
      <c r="F989" s="13"/>
      <c r="G989" s="13"/>
      <c r="H989" s="42"/>
      <c r="I989" s="42"/>
      <c r="J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</row>
    <row r="990" spans="4:25" ht="15.75" customHeight="1" x14ac:dyDescent="0.25">
      <c r="D990" s="13"/>
      <c r="E990" s="13"/>
      <c r="F990" s="13"/>
      <c r="G990" s="13"/>
      <c r="H990" s="42"/>
      <c r="I990" s="42"/>
      <c r="J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</row>
    <row r="991" spans="4:25" ht="15.75" customHeight="1" x14ac:dyDescent="0.25">
      <c r="D991" s="13"/>
      <c r="E991" s="13"/>
      <c r="F991" s="13"/>
      <c r="G991" s="13"/>
      <c r="H991" s="42"/>
      <c r="I991" s="42"/>
      <c r="J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</row>
    <row r="992" spans="4:25" ht="15.75" customHeight="1" x14ac:dyDescent="0.25">
      <c r="D992" s="13"/>
      <c r="E992" s="13"/>
      <c r="F992" s="13"/>
      <c r="G992" s="13"/>
      <c r="H992" s="42"/>
      <c r="I992" s="42"/>
      <c r="J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</row>
    <row r="993" spans="4:25" ht="15.75" customHeight="1" x14ac:dyDescent="0.25">
      <c r="D993" s="13"/>
      <c r="E993" s="13"/>
      <c r="F993" s="13"/>
      <c r="G993" s="13"/>
      <c r="H993" s="42"/>
      <c r="I993" s="42"/>
      <c r="J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</row>
    <row r="994" spans="4:25" ht="15.75" customHeight="1" x14ac:dyDescent="0.25">
      <c r="D994" s="13"/>
      <c r="E994" s="13"/>
      <c r="F994" s="13"/>
      <c r="G994" s="13"/>
      <c r="H994" s="42"/>
      <c r="I994" s="42"/>
      <c r="J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</row>
    <row r="995" spans="4:25" ht="15.75" customHeight="1" x14ac:dyDescent="0.25">
      <c r="D995" s="13"/>
      <c r="E995" s="13"/>
      <c r="F995" s="13"/>
      <c r="G995" s="13"/>
      <c r="H995" s="42"/>
      <c r="I995" s="42"/>
      <c r="J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</row>
    <row r="996" spans="4:25" ht="15.75" customHeight="1" x14ac:dyDescent="0.25">
      <c r="D996" s="13"/>
      <c r="E996" s="13"/>
      <c r="F996" s="13"/>
      <c r="G996" s="13"/>
      <c r="H996" s="42"/>
      <c r="I996" s="42"/>
      <c r="J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</row>
    <row r="997" spans="4:25" ht="15.75" customHeight="1" x14ac:dyDescent="0.25">
      <c r="D997" s="13"/>
      <c r="E997" s="13"/>
      <c r="F997" s="13"/>
      <c r="G997" s="13"/>
      <c r="H997" s="42"/>
      <c r="I997" s="42"/>
      <c r="J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</row>
    <row r="998" spans="4:25" ht="15.75" customHeight="1" x14ac:dyDescent="0.25">
      <c r="D998" s="13"/>
      <c r="E998" s="13"/>
      <c r="F998" s="13"/>
      <c r="G998" s="13"/>
      <c r="H998" s="42"/>
      <c r="I998" s="42"/>
      <c r="J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</row>
    <row r="999" spans="4:25" ht="15.75" customHeight="1" x14ac:dyDescent="0.25">
      <c r="D999" s="13"/>
      <c r="E999" s="13"/>
      <c r="F999" s="13"/>
      <c r="G999" s="13"/>
      <c r="H999" s="42"/>
      <c r="I999" s="42"/>
      <c r="J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</row>
    <row r="1000" spans="4:25" ht="15.75" customHeight="1" x14ac:dyDescent="0.25">
      <c r="D1000" s="13"/>
      <c r="E1000" s="13"/>
      <c r="F1000" s="13"/>
      <c r="G1000" s="13"/>
      <c r="H1000" s="42"/>
      <c r="I1000" s="42"/>
      <c r="J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</row>
    <row r="1001" spans="4:25" ht="15.75" customHeight="1" x14ac:dyDescent="0.25">
      <c r="D1001" s="13"/>
      <c r="E1001" s="13"/>
      <c r="F1001" s="13"/>
      <c r="G1001" s="13"/>
      <c r="H1001" s="42"/>
      <c r="I1001" s="42"/>
      <c r="J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</row>
    <row r="1002" spans="4:25" ht="15.75" customHeight="1" x14ac:dyDescent="0.25">
      <c r="D1002" s="13"/>
      <c r="E1002" s="13"/>
      <c r="F1002" s="13"/>
      <c r="G1002" s="13"/>
      <c r="H1002" s="42"/>
      <c r="I1002" s="42"/>
      <c r="J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</row>
    <row r="1003" spans="4:25" ht="15.75" customHeight="1" x14ac:dyDescent="0.25">
      <c r="D1003" s="13"/>
      <c r="E1003" s="13"/>
      <c r="F1003" s="13"/>
      <c r="G1003" s="13"/>
      <c r="H1003" s="42"/>
      <c r="I1003" s="42"/>
      <c r="J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</row>
    <row r="1004" spans="4:25" ht="15.75" customHeight="1" x14ac:dyDescent="0.25">
      <c r="D1004" s="13"/>
      <c r="E1004" s="13"/>
      <c r="F1004" s="13"/>
      <c r="G1004" s="13"/>
      <c r="H1004" s="42"/>
      <c r="I1004" s="42"/>
      <c r="J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</row>
    <row r="1005" spans="4:25" ht="15.75" customHeight="1" x14ac:dyDescent="0.25">
      <c r="D1005" s="13"/>
      <c r="E1005" s="13"/>
      <c r="F1005" s="13"/>
      <c r="G1005" s="13"/>
      <c r="H1005" s="42"/>
      <c r="I1005" s="42"/>
      <c r="J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</row>
    <row r="1006" spans="4:25" ht="15.75" customHeight="1" x14ac:dyDescent="0.25">
      <c r="D1006" s="13"/>
      <c r="E1006" s="13"/>
      <c r="F1006" s="13"/>
      <c r="G1006" s="13"/>
      <c r="H1006" s="42"/>
      <c r="I1006" s="42"/>
      <c r="J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</row>
    <row r="1007" spans="4:25" ht="15.75" customHeight="1" x14ac:dyDescent="0.25">
      <c r="D1007" s="13"/>
      <c r="E1007" s="13"/>
      <c r="F1007" s="13"/>
      <c r="G1007" s="13"/>
      <c r="H1007" s="42"/>
      <c r="I1007" s="42"/>
      <c r="J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</row>
    <row r="1008" spans="4:25" ht="15.75" customHeight="1" x14ac:dyDescent="0.25">
      <c r="D1008" s="13"/>
      <c r="E1008" s="13"/>
      <c r="F1008" s="13"/>
      <c r="G1008" s="13"/>
      <c r="H1008" s="42"/>
      <c r="I1008" s="42"/>
      <c r="J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</row>
    <row r="1009" spans="4:25" ht="15.75" customHeight="1" x14ac:dyDescent="0.25">
      <c r="D1009" s="13"/>
      <c r="E1009" s="13"/>
      <c r="F1009" s="13"/>
      <c r="G1009" s="13"/>
      <c r="H1009" s="42"/>
      <c r="I1009" s="42"/>
      <c r="J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</row>
    <row r="1010" spans="4:25" ht="15.75" customHeight="1" x14ac:dyDescent="0.25">
      <c r="D1010" s="13"/>
      <c r="E1010" s="13"/>
      <c r="F1010" s="13"/>
      <c r="G1010" s="13"/>
      <c r="H1010" s="42"/>
      <c r="I1010" s="42"/>
      <c r="J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</row>
    <row r="1011" spans="4:25" ht="15.75" customHeight="1" x14ac:dyDescent="0.25">
      <c r="D1011" s="13"/>
      <c r="E1011" s="13"/>
      <c r="F1011" s="13"/>
      <c r="G1011" s="13"/>
      <c r="H1011" s="42"/>
      <c r="I1011" s="42"/>
      <c r="J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</row>
    <row r="1012" spans="4:25" ht="15.75" customHeight="1" x14ac:dyDescent="0.25">
      <c r="D1012" s="13"/>
      <c r="E1012" s="13"/>
      <c r="F1012" s="13"/>
      <c r="G1012" s="13"/>
      <c r="H1012" s="42"/>
      <c r="I1012" s="42"/>
      <c r="J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</row>
    <row r="1013" spans="4:25" ht="15.75" customHeight="1" x14ac:dyDescent="0.25">
      <c r="D1013" s="13"/>
      <c r="E1013" s="13"/>
      <c r="F1013" s="13"/>
      <c r="G1013" s="13"/>
      <c r="H1013" s="42"/>
      <c r="I1013" s="42"/>
      <c r="J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</row>
    <row r="1014" spans="4:25" ht="15.75" customHeight="1" x14ac:dyDescent="0.25">
      <c r="D1014" s="13"/>
      <c r="E1014" s="13"/>
      <c r="F1014" s="13"/>
      <c r="G1014" s="13"/>
      <c r="H1014" s="42"/>
      <c r="I1014" s="42"/>
      <c r="J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</row>
    <row r="1015" spans="4:25" ht="15.75" customHeight="1" x14ac:dyDescent="0.25">
      <c r="D1015" s="13"/>
      <c r="E1015" s="13"/>
      <c r="F1015" s="13"/>
      <c r="G1015" s="13"/>
      <c r="H1015" s="42"/>
      <c r="I1015" s="42"/>
      <c r="J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</row>
    <row r="1016" spans="4:25" ht="15.75" customHeight="1" x14ac:dyDescent="0.25">
      <c r="D1016" s="13"/>
      <c r="E1016" s="13"/>
      <c r="F1016" s="13"/>
      <c r="G1016" s="13"/>
      <c r="H1016" s="42"/>
      <c r="I1016" s="42"/>
      <c r="J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</row>
    <row r="1017" spans="4:25" ht="15.75" customHeight="1" x14ac:dyDescent="0.25">
      <c r="D1017" s="13"/>
      <c r="E1017" s="13"/>
      <c r="F1017" s="13"/>
      <c r="G1017" s="13"/>
      <c r="H1017" s="42"/>
      <c r="I1017" s="42"/>
      <c r="J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</row>
    <row r="1018" spans="4:25" ht="15.75" customHeight="1" x14ac:dyDescent="0.25">
      <c r="D1018" s="13"/>
      <c r="E1018" s="13"/>
      <c r="F1018" s="13"/>
      <c r="G1018" s="13"/>
      <c r="H1018" s="42"/>
      <c r="I1018" s="42"/>
      <c r="J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</row>
    <row r="1019" spans="4:25" ht="15.75" customHeight="1" x14ac:dyDescent="0.25">
      <c r="D1019" s="13"/>
      <c r="E1019" s="13"/>
      <c r="F1019" s="13"/>
      <c r="G1019" s="13"/>
      <c r="H1019" s="42"/>
      <c r="I1019" s="42"/>
      <c r="J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</row>
    <row r="1020" spans="4:25" ht="15.75" customHeight="1" x14ac:dyDescent="0.25">
      <c r="D1020" s="13"/>
      <c r="E1020" s="13"/>
      <c r="F1020" s="13"/>
      <c r="G1020" s="13"/>
      <c r="H1020" s="42"/>
      <c r="I1020" s="42"/>
      <c r="J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</row>
    <row r="1021" spans="4:25" ht="15.75" customHeight="1" x14ac:dyDescent="0.25">
      <c r="D1021" s="13"/>
      <c r="E1021" s="13"/>
      <c r="F1021" s="13"/>
      <c r="G1021" s="13"/>
      <c r="H1021" s="42"/>
      <c r="I1021" s="42"/>
      <c r="J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</row>
    <row r="1022" spans="4:25" ht="15.75" customHeight="1" x14ac:dyDescent="0.25">
      <c r="D1022" s="13"/>
      <c r="E1022" s="13"/>
      <c r="F1022" s="13"/>
      <c r="G1022" s="13"/>
      <c r="H1022" s="42"/>
      <c r="I1022" s="42"/>
      <c r="J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</row>
    <row r="1023" spans="4:25" ht="15.75" customHeight="1" x14ac:dyDescent="0.25">
      <c r="D1023" s="13"/>
      <c r="E1023" s="13"/>
      <c r="F1023" s="13"/>
      <c r="G1023" s="13"/>
      <c r="H1023" s="42"/>
      <c r="I1023" s="42"/>
      <c r="J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</row>
    <row r="1024" spans="4:25" ht="15.75" customHeight="1" x14ac:dyDescent="0.25">
      <c r="D1024" s="13"/>
      <c r="E1024" s="13"/>
      <c r="F1024" s="13"/>
      <c r="G1024" s="13"/>
      <c r="H1024" s="42"/>
      <c r="I1024" s="42"/>
      <c r="J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42"/>
    </row>
  </sheetData>
  <mergeCells count="26">
    <mergeCell ref="G23:J24"/>
    <mergeCell ref="K23:M24"/>
    <mergeCell ref="B16:D16"/>
    <mergeCell ref="B17:D17"/>
    <mergeCell ref="B18:D18"/>
    <mergeCell ref="B19:D19"/>
    <mergeCell ref="B20:D20"/>
    <mergeCell ref="C23:F24"/>
    <mergeCell ref="I15:K15"/>
    <mergeCell ref="B8:D8"/>
    <mergeCell ref="I8:K8"/>
    <mergeCell ref="B9:D9"/>
    <mergeCell ref="J9:L9"/>
    <mergeCell ref="B10:D10"/>
    <mergeCell ref="J10:L10"/>
    <mergeCell ref="B11:D11"/>
    <mergeCell ref="B12:D12"/>
    <mergeCell ref="B13:D13"/>
    <mergeCell ref="B14:D14"/>
    <mergeCell ref="B15:D15"/>
    <mergeCell ref="B5:D5"/>
    <mergeCell ref="I5:K5"/>
    <mergeCell ref="B6:D6"/>
    <mergeCell ref="I6:K6"/>
    <mergeCell ref="B7:D7"/>
    <mergeCell ref="I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Приклад1_ЕПС</vt:lpstr>
      <vt:lpstr>Приклад1_БВ__31_10</vt:lpstr>
      <vt:lpstr>Приклад2_FV</vt:lpstr>
      <vt:lpstr>Приклад2_БВ_31_10</vt:lpstr>
      <vt:lpstr>Sheet5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Znachkova</dc:creator>
  <cp:lastModifiedBy>Lena</cp:lastModifiedBy>
  <dcterms:created xsi:type="dcterms:W3CDTF">2021-02-20T18:29:33Z</dcterms:created>
  <dcterms:modified xsi:type="dcterms:W3CDTF">2021-12-21T19:37:55Z</dcterms:modified>
</cp:coreProperties>
</file>